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75" documentId="120_S{2AC9BD13-BADA-5192-A53E-5A8FF88502F6}" xr6:coauthVersionLast="47" xr6:coauthVersionMax="47" xr10:uidLastSave="{6F6B83C3-C55B-4E29-80CB-7E62CB233EE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<sst xmlns="http://schemas.openxmlformats.org/spreadsheetml/2006/main" count="181537" uniqueCount="39146">
  <si>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</si>
  <si>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</si>
  <si>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</si>
  <si>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</si>
  <si>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</si>
  <si>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</si>
  <si>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</si>
  <si>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</si>
  <si>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</si>
  <si>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</si>
  <si>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</si>
  <si>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</si>
  <si>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</si>
  <si>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</si>
  <si>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</si>
  <si>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</si>
  <si>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</si>
  <si>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</si>
  <si>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</si>
  <si>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</si>
  <si>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</si>
  <si>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</si>
  <si>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</si>
  <si>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</si>
  <si>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</si>
  <si>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</si>
  <si>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</si>
  <si>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</si>
  <si>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</si>
  <si>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</si>
  <si>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</si>
  <si>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</si>
  <si>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</si>
  <si>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</si>
  <si>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</si>
  <si>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</si>
  <si>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</si>
  <si>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</si>
  <si>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</si>
  <si>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</si>
  <si>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</si>
  <si>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</si>
  <si>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</si>
  <si>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</si>
  <si>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</si>
  <si>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</si>
  <si>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</si>
  <si>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</si>
  <si>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</si>
  <si>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</si>
  <si>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</si>
  <si>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</si>
  <si>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</si>
  <si>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</si>
  <si>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</si>
  <si>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</si>
  <si>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</si>
  <si>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</si>
  <si>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</si>
  <si>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</si>
  <si>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</si>
  <si>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</si>
  <si>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</si>
  <si>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</si>
  <si>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</si>
  <si>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</si>
  <si>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</si>
  <si>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</si>
  <si>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</si>
  <si>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</si>
  <si>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</si>
  <si>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</si>
  <si>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</si>
  <si>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</si>
  <si>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</si>
  <si>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</si>
  <si>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</si>
  <si>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</si>
  <si>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</si>
  <si>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</si>
  <si>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</si>
  <si>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</si>
  <si>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</si>
  <si>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</si>
  <si>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</si>
  <si>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</si>
  <si>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</si>
  <si>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</si>
  <si>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</si>
  <si>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</si>
  <si>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</si>
  <si>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</si>
  <si>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</si>
  <si>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</si>
  <si>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</si>
  <si>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</si>
  <si>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</si>
  <si>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</si>
  <si>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</si>
  <si>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</si>
  <si>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</si>
  <si>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</si>
  <si>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</si>
  <si>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</si>
  <si>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</si>
  <si>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</si>
  <si>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</si>
  <si>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</si>
  <si>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</si>
  <si>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</si>
  <si>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</si>
  <si>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</si>
  <si>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</si>
  <si>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</si>
  <si>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</si>
  <si>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</si>
  <si>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</si>
  <si>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</si>
  <si>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</si>
  <si>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</si>
  <si>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</si>
  <si>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</si>
  <si>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</si>
  <si>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</si>
  <si>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</si>
  <si>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</si>
  <si>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</si>
  <si>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</si>
  <si>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</si>
  <si>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</si>
  <si>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</si>
  <si>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</si>
  <si>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</si>
  <si>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</si>
  <si>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</si>
  <si>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</si>
  <si>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</si>
  <si>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</si>
  <si>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</si>
  <si>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</si>
  <si>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</si>
  <si>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</si>
  <si>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</si>
  <si>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</si>
  <si>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</si>
  <si>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</si>
  <si>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</si>
  <si>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</si>
  <si>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</si>
  <si>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</si>
  <si>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</si>
  <si>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</si>
  <si>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</si>
  <si>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</si>
  <si>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</si>
  <si>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</si>
  <si>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</si>
  <si>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</si>
  <si>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</si>
  <si>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</si>
  <si>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</si>
  <si>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</si>
  <si>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</si>
  <si>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</si>
  <si>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</si>
  <si>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</si>
  <si>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</si>
  <si>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</si>
  <si>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</si>
  <si>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</si>
  <si>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</si>
  <si>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</si>
  <si>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</si>
  <si>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</si>
  <si>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</si>
  <si>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</si>
  <si>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</si>
  <si>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</si>
  <si>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</si>
  <si>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</si>
  <si>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</si>
  <si>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</si>
  <si>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</si>
  <si>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</si>
  <si>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</si>
  <si>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</si>
  <si>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</si>
  <si>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</si>
  <si>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</si>
  <si>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</si>
  <si>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</si>
  <si>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</si>
  <si>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</si>
  <si>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</si>
  <si>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</si>
  <si>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</si>
  <si>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</si>
  <si>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</si>
  <si>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</si>
  <si>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</si>
  <si>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</si>
  <si>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</si>
  <si>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</si>
  <si>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</si>
  <si>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</si>
  <si>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</si>
  <si>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</si>
  <si>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</si>
  <si>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</si>
  <si>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</si>
  <si>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</si>
  <si>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</si>
  <si>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</si>
  <si>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</si>
  <si>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</si>
  <si>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</si>
  <si>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</si>
  <si>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</si>
  <si>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</si>
  <si>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</si>
  <si>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</si>
  <si>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</si>
  <si>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</si>
  <si>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</si>
  <si>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</si>
  <si>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</si>
  <si>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</si>
  <si>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</si>
  <si>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</si>
  <si>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</si>
  <si>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</si>
  <si>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</si>
  <si>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</si>
  <si>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</si>
  <si>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</si>
  <si>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</si>
  <si>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</si>
  <si>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</si>
  <si>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</si>
  <si>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</si>
  <si>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</si>
  <si>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</si>
  <si>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</si>
  <si>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</si>
  <si>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</si>
  <si>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</si>
  <si>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</si>
  <si>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</si>
  <si>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</si>
  <si>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</si>
  <si>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</si>
  <si>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</si>
  <si>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</si>
  <si>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</si>
  <si>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</si>
  <si>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</si>
  <si>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</si>
  <si>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</si>
  <si>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</si>
  <si>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</si>
  <si>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</si>
  <si>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</si>
  <si>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</si>
  <si>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</si>
  <si>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</si>
  <si>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</si>
  <si>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</si>
  <si>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</si>
  <si>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</si>
  <si>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</si>
  <si>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</si>
  <si>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</si>
  <si>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</si>
  <si>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</si>
  <si>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</si>
  <si>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</si>
  <si>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</si>
  <si>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</si>
  <si>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</si>
  <si>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</si>
  <si>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</si>
  <si>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</si>
  <si>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</si>
  <si>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</si>
  <si>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</si>
  <si>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</si>
  <si>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</si>
  <si>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</si>
  <si>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</si>
  <si>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</si>
  <si>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</si>
  <si>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</si>
  <si>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</si>
  <si>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</si>
  <si>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</si>
  <si>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</si>
  <si>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</si>
  <si>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</si>
  <si>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</si>
  <si>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</si>
  <si>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</si>
  <si>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</si>
  <si>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</si>
  <si>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</si>
  <si>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</si>
  <si>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</si>
  <si>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</si>
  <si>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</si>
  <si>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</si>
  <si>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</si>
  <si>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</si>
  <si>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</si>
  <si>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</si>
  <si>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</si>
  <si>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</si>
  <si>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</si>
  <si>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</si>
  <si>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</si>
  <si>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</si>
  <si>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</si>
  <si>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</si>
  <si>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</si>
  <si>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</si>
  <si>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</si>
  <si>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</si>
  <si>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</si>
  <si>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</si>
  <si>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</si>
  <si>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</si>
  <si>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</si>
  <si>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</si>
  <si>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</si>
  <si>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</si>
  <si>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</si>
  <si>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</si>
  <si>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</si>
  <si>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</si>
  <si>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</si>
  <si>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</si>
  <si>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</si>
  <si>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</si>
  <si>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</si>
  <si>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</si>
  <si>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</si>
  <si>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</si>
  <si>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</si>
  <si>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</si>
  <si>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</si>
  <si>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</si>
  <si>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</si>
  <si>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</si>
  <si>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</si>
  <si>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</si>
  <si>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</si>
  <si>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</si>
  <si>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</si>
  <si>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</si>
  <si>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</si>
  <si>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</si>
  <si>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</si>
  <si>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</si>
  <si>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</si>
  <si>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</si>
  <si>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</si>
  <si>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</si>
  <si>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</si>
  <si>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</si>
  <si>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</si>
  <si>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</si>
  <si>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</si>
  <si>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</si>
  <si>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</si>
  <si>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</si>
  <si>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</si>
  <si>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</si>
  <si>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</si>
  <si>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</si>
  <si>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</si>
  <si>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</si>
  <si>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</si>
  <si>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</si>
  <si>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</si>
  <si>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</si>
  <si>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</si>
  <si>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</si>
  <si>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</si>
  <si>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</si>
  <si>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</si>
  <si>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</si>
  <si>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</si>
  <si>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</si>
  <si>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</si>
  <si>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</si>
  <si>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</si>
  <si>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</si>
  <si>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</si>
  <si>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</si>
  <si>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</si>
  <si>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</si>
  <si>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</si>
  <si>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</si>
  <si>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</si>
  <si>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</si>
  <si>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</si>
  <si>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</si>
  <si>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</si>
  <si>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</si>
  <si>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</si>
  <si>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</si>
  <si>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</si>
  <si>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</si>
  <si>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</si>
  <si>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</si>
  <si>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</si>
  <si>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</si>
  <si>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</si>
  <si>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</si>
  <si>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</si>
  <si>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</si>
  <si>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</si>
  <si>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</si>
  <si>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</si>
  <si>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</si>
  <si>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</si>
  <si>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</si>
  <si>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</si>
  <si>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</si>
  <si>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</si>
  <si>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</si>
  <si>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</si>
  <si>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</si>
  <si>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</si>
  <si>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</si>
  <si>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</si>
  <si>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</si>
  <si>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</si>
  <si>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</si>
  <si>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</si>
  <si>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</si>
  <si>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</si>
  <si>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</si>
  <si>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</si>
  <si>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</si>
  <si>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</si>
  <si>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</si>
  <si>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</si>
  <si>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</si>
  <si>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</si>
  <si>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</si>
  <si>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</si>
  <si>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</si>
  <si>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</si>
  <si>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</si>
  <si>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</si>
  <si>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</si>
  <si>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</si>
  <si>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</si>
  <si>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</si>
  <si>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</si>
  <si>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</si>
  <si>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</si>
  <si>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</si>
  <si>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</si>
  <si>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</si>
  <si>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</si>
  <si>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</si>
  <si>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</si>
  <si>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</si>
  <si>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</si>
  <si>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</si>
  <si>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</si>
  <si>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</si>
  <si>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</si>
  <si>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</si>
  <si>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</si>
  <si>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</si>
  <si>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</si>
  <si>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</si>
  <si>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</si>
  <si>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</si>
  <si>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</si>
  <si>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</si>
  <si>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</si>
  <si>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</si>
  <si>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</si>
  <si>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</si>
  <si>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</si>
  <si>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</si>
  <si>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</si>
  <si>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</si>
  <si>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</si>
  <si>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</si>
  <si>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</si>
  <si>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</si>
  <si>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</si>
  <si>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</si>
  <si>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</si>
  <si>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</si>
  <si>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</si>
  <si>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</si>
  <si>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</si>
  <si>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</si>
  <si>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</si>
  <si>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</si>
  <si>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</si>
  <si>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</si>
  <si>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</si>
  <si>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</si>
  <si>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</si>
  <si>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</si>
  <si>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</si>
  <si>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</si>
  <si>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</si>
  <si>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</si>
  <si>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</si>
  <si>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</si>
  <si>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</si>
  <si>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</si>
  <si>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</si>
  <si>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</si>
  <si>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</si>
  <si>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</si>
  <si>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</si>
  <si>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</si>
  <si>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</si>
  <si>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</si>
  <si>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</si>
  <si>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</si>
  <si>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</si>
  <si>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</si>
  <si>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</si>
  <si>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</si>
  <si>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</si>
  <si>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</si>
  <si>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</si>
  <si>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</si>
  <si>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</si>
  <si>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</si>
  <si>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</si>
  <si>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</si>
  <si>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</si>
  <si>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</si>
  <si>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</si>
  <si>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</si>
  <si>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</si>
  <si>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</si>
  <si>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</si>
  <si>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</si>
  <si>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</si>
  <si>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</si>
  <si>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</si>
  <si>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</si>
  <si>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</si>
  <si>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</si>
  <si>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</si>
  <si>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</si>
  <si>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</si>
  <si>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</si>
  <si>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</si>
  <si>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</si>
  <si>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</si>
  <si>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</si>
  <si>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</si>
  <si>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</si>
  <si>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</si>
  <si>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</si>
  <si>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</si>
  <si>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</si>
  <si>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</si>
  <si>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</si>
  <si>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</si>
  <si>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</si>
  <si>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</si>
  <si>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</si>
  <si>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</si>
  <si>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</si>
  <si>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</si>
  <si>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</si>
  <si>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</si>
  <si>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</si>
  <si>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</si>
  <si>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</si>
  <si>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</si>
  <si>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</si>
  <si>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</si>
  <si>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</si>
  <si>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</si>
  <si>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</si>
  <si>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</si>
  <si>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</si>
  <si>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</si>
  <si>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</si>
  <si>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</si>
  <si>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</si>
  <si>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</si>
  <si>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</si>
  <si>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</si>
  <si>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</si>
  <si>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</si>
  <si>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</si>
  <si>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</si>
  <si>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</si>
  <si>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</si>
  <si>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</si>
  <si>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</si>
  <si>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</si>
  <si>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</si>
  <si>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</si>
  <si>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</si>
  <si>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</si>
  <si>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</si>
  <si>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</si>
  <si>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</si>
  <si>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</si>
  <si>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</si>
  <si>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</si>
  <si>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</si>
  <si>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</si>
  <si>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</si>
  <si>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</si>
  <si>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</si>
  <si>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</si>
  <si>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</si>
  <si>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</si>
  <si>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</si>
  <si>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</si>
  <si>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</si>
  <si>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</si>
  <si>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</si>
  <si>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</si>
  <si>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</si>
  <si>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</si>
  <si>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</si>
  <si>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</si>
  <si>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</si>
  <si>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</si>
  <si>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</si>
  <si>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</si>
  <si>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</si>
  <si>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</si>
  <si>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</si>
  <si>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</si>
  <si>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</si>
  <si>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</si>
  <si>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</si>
  <si>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</si>
  <si>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</si>
  <si>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</si>
  <si>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</si>
  <si>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</si>
  <si>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</si>
  <si>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</si>
  <si>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</si>
  <si>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</si>
  <si>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</si>
  <si>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</si>
  <si>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</si>
  <si>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</si>
  <si>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</si>
  <si>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</si>
  <si>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</si>
  <si>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</si>
  <si>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</si>
  <si>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</si>
  <si>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</si>
  <si>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</si>
  <si>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</si>
  <si>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</si>
  <si>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</si>
  <si>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</si>
  <si>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</si>
  <si>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</si>
  <si>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</si>
  <si>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</si>
  <si>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</si>
  <si>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</si>
  <si>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</si>
  <si>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</si>
  <si>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</si>
  <si>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</si>
  <si>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</si>
  <si>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</si>
  <si>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</si>
  <si>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</si>
  <si>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</si>
  <si>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</si>
  <si>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</si>
  <si>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</si>
  <si>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</si>
  <si>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</si>
  <si>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</si>
  <si>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</si>
  <si>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</si>
  <si>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</si>
  <si>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</si>
  <si>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</si>
  <si>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</si>
  <si>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</si>
  <si>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</si>
  <si>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</si>
  <si>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</si>
  <si>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</si>
  <si>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</si>
  <si>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</si>
  <si>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</si>
  <si>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</si>
  <si>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</si>
  <si>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</si>
  <si>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</si>
  <si>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</si>
  <si>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</si>
  <si>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</si>
  <si>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</si>
  <si>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</si>
  <si>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</si>
  <si>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</si>
  <si>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</si>
  <si>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</si>
  <si>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</si>
  <si>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</si>
  <si>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</si>
  <si>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</si>
  <si>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</si>
  <si>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</si>
  <si>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</si>
  <si>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</si>
  <si>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</si>
  <si>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</si>
  <si>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</si>
  <si>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</si>
  <si>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</si>
  <si>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</si>
  <si>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</si>
  <si>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</si>
  <si>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</si>
  <si>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</si>
  <si>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</si>
  <si>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</si>
  <si>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</si>
  <si>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</si>
  <si>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</si>
  <si>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</si>
  <si>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</si>
  <si>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</si>
  <si>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</si>
  <si>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</si>
  <si>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</si>
  <si>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</si>
  <si>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</si>
  <si>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</si>
  <si>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</si>
  <si>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</si>
  <si>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</si>
  <si>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</si>
  <si>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</si>
  <si>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</si>
  <si>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</si>
  <si>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</si>
  <si>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</si>
  <si>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</si>
  <si>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</si>
  <si>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</si>
  <si>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</si>
  <si>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</si>
  <si>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</si>
  <si>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</si>
  <si>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</si>
  <si>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</si>
  <si>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</si>
  <si>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</si>
  <si>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</si>
  <si>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</si>
  <si>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</si>
  <si>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</si>
  <si>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</si>
  <si>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</si>
  <si>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</si>
  <si>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</si>
  <si>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</si>
  <si>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</si>
  <si>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</si>
  <si>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</si>
  <si>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</si>
  <si>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</si>
  <si>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</si>
  <si>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</si>
  <si>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</si>
  <si>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</si>
  <si>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</si>
  <si>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</si>
  <si>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</si>
  <si>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</si>
  <si>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</si>
  <si>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</si>
  <si>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</si>
  <si>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</si>
  <si>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</si>
  <si>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</si>
  <si>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</si>
  <si>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</si>
  <si>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</si>
  <si>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</si>
  <si>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</si>
  <si>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</si>
  <si>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</si>
  <si>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</si>
  <si>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</si>
  <si>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</si>
  <si>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</si>
  <si>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</si>
  <si>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</si>
  <si>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</si>
  <si>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</si>
  <si>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</si>
  <si>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</si>
  <si>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</si>
  <si>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</si>
  <si>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</si>
  <si>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</si>
  <si>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</si>
  <si>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</si>
  <si>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</si>
  <si>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</si>
  <si>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</si>
  <si>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</si>
  <si>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</si>
  <si>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</si>
  <si>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</si>
  <si>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</si>
  <si>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</si>
  <si>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</si>
  <si>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</si>
  <si>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</si>
  <si>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</si>
  <si>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</si>
  <si>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</si>
  <si>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</si>
  <si>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</si>
  <si>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</si>
  <si>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</si>
  <si>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</si>
  <si>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</si>
  <si>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</si>
  <si>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</si>
  <si>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</si>
  <si>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</si>
  <si>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</si>
  <si>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</si>
  <si>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</si>
  <si>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</si>
  <si>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</si>
  <si>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</si>
  <si>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</si>
  <si>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</si>
  <si>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</si>
  <si>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</si>
  <si>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</si>
  <si>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</si>
  <si>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</si>
  <si>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</si>
  <si>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</si>
  <si>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</si>
  <si>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</si>
  <si>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</si>
  <si>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</si>
  <si>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</si>
  <si>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</si>
  <si>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</si>
  <si>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</si>
  <si>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</si>
  <si>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</si>
  <si>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</si>
  <si>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</si>
  <si>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</si>
  <si>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</si>
  <si>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</si>
  <si>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</si>
  <si>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</si>
  <si>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</si>
  <si>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</si>
  <si>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</si>
  <si>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</si>
  <si>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</si>
  <si>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</si>
  <si>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</si>
  <si>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</si>
  <si>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</si>
  <si>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</si>
  <si>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</si>
  <si>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</si>
  <si>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</si>
  <si>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</si>
  <si>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</si>
  <si>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</si>
  <si>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</si>
  <si>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</si>
  <si>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</si>
  <si>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</si>
  <si>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</si>
  <si>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</si>
  <si>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</si>
  <si>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</si>
  <si>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</si>
  <si>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</si>
  <si>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</si>
  <si>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</si>
  <si>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</si>
  <si>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</si>
  <si>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</si>
  <si>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</si>
  <si>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</si>
  <si>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</si>
  <si>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</si>
  <si>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</si>
  <si>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</si>
  <si>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</si>
  <si>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</si>
  <si>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</si>
  <si>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</si>
  <si>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</si>
  <si>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</si>
  <si>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</si>
  <si>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</si>
  <si>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</si>
  <si>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</si>
  <si>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</si>
  <si>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</si>
  <si>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</si>
  <si>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</si>
  <si>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</si>
  <si>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</si>
  <si>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</si>
  <si>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</si>
  <si>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</si>
  <si>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</si>
  <si>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</si>
  <si>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</si>
  <si>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</si>
  <si>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</si>
  <si>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</si>
  <si>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</si>
  <si>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</si>
  <si>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</si>
  <si>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</si>
  <si>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</si>
  <si>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</si>
  <si>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</si>
  <si>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</si>
  <si>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</si>
  <si>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</si>
  <si>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</si>
  <si>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</si>
  <si>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</si>
  <si>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</si>
  <si>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</si>
  <si>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</si>
  <si>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</si>
  <si>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</si>
  <si>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</si>
  <si>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</si>
  <si>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</si>
  <si>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</si>
  <si>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</si>
  <si>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</si>
  <si>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</si>
  <si>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</si>
  <si>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</si>
  <si>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</si>
  <si>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</si>
  <si>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</si>
  <si>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</si>
  <si>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</si>
  <si>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</si>
  <si>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</si>
  <si>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</si>
  <si>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</si>
  <si>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</si>
  <si>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</si>
  <si>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</si>
  <si>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</si>
  <si>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</si>
  <si>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</si>
  <si>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</si>
  <si>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</si>
  <si>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</si>
  <si>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</si>
  <si>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</si>
  <si>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</si>
  <si>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</si>
  <si>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</si>
  <si>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</si>
  <si>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</si>
  <si>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</si>
  <si>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</si>
  <si>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</si>
  <si>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</si>
  <si>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</si>
  <si>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</si>
  <si>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</si>
  <si>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</si>
  <si>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</si>
  <si>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</si>
  <si>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</si>
  <si>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</si>
  <si>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</si>
  <si>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</si>
  <si>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</si>
  <si>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</si>
  <si>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</si>
  <si>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</si>
  <si>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</si>
  <si>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</si>
  <si>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</si>
  <si>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</si>
  <si>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</si>
  <si>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</si>
  <si>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</si>
  <si>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</si>
  <si>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</si>
  <si>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</si>
  <si>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</si>
  <si>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</si>
  <si>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</si>
  <si>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</si>
  <si>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</si>
  <si>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</si>
  <si>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</si>
  <si>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</si>
  <si>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</si>
  <si>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</si>
  <si>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</si>
  <si>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</si>
  <si>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</si>
  <si>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</si>
  <si>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</si>
  <si>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</si>
  <si>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</si>
  <si>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</si>
  <si>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</si>
  <si>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</si>
  <si>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</si>
  <si>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</si>
  <si>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</si>
  <si>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</si>
  <si>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</si>
  <si>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</si>
  <si>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</si>
  <si>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</si>
  <si>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</si>
  <si>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</si>
  <si>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</si>
  <si>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</si>
  <si>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</si>
  <si>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</si>
  <si>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</si>
  <si>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</si>
  <si>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</si>
  <si>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</si>
  <si>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</si>
  <si>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</si>
  <si>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</si>
  <si>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</si>
  <si>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</si>
  <si>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</si>
  <si>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</si>
  <si>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</si>
  <si>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</si>
  <si>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</si>
  <si>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</si>
  <si>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</si>
  <si>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</si>
  <si>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</si>
  <si>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</si>
  <si>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</si>
  <si>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</si>
  <si>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</si>
  <si>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</si>
  <si>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</si>
  <si>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</si>
  <si>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</si>
  <si>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</si>
  <si>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</si>
  <si>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</si>
  <si>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</si>
  <si>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</si>
  <si>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</si>
  <si>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</si>
  <si>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</si>
  <si>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</si>
  <si>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</si>
  <si>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</si>
  <si>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</si>
  <si>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</si>
  <si>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</si>
  <si>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</si>
  <si>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</si>
  <si>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</si>
  <si>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</si>
  <si>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</si>
  <si>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</si>
  <si>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</si>
  <si>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</si>
  <si>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</si>
  <si>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</si>
  <si>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</si>
  <si>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</si>
  <si>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</si>
  <si>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</si>
  <si>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</si>
  <si>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</si>
  <si>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</si>
  <si>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</si>
  <si>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</si>
  <si>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</si>
  <si>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</si>
  <si>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</si>
  <si>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</si>
  <si>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</si>
  <si>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</si>
  <si>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</si>
  <si>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</si>
  <si>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</si>
  <si>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</si>
  <si>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</si>
  <si>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</si>
  <si>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</si>
  <si>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</si>
  <si>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</si>
  <si>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</si>
  <si>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</si>
  <si>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</si>
  <si>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</si>
  <si>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</si>
  <si>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</si>
  <si>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</si>
  <si>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</si>
  <si>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</si>
  <si>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</si>
  <si>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</si>
  <si>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</si>
  <si>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</si>
  <si>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</si>
  <si>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</si>
  <si>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</si>
  <si>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</si>
  <si>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</si>
  <si>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</si>
  <si>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</si>
  <si>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</si>
  <si>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</si>
  <si>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</si>
  <si>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</si>
  <si>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</si>
  <si>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</si>
  <si>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</si>
  <si>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</si>
  <si>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</si>
  <si>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</si>
  <si>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</si>
  <si>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</si>
  <si>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</si>
  <si>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</si>
  <si>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</si>
  <si>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</si>
  <si>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</si>
  <si>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</si>
  <si>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</si>
  <si>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</si>
  <si>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</si>
  <si>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</si>
  <si>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</si>
  <si>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</si>
  <si>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</si>
  <si>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</si>
  <si>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</si>
  <si>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</si>
  <si>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</si>
  <si>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</si>
  <si>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</si>
  <si>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</si>
  <si>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</si>
  <si>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</si>
  <si>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</si>
  <si>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</si>
  <si>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</si>
  <si>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</si>
  <si>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</si>
  <si>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</si>
  <si>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</si>
  <si>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</si>
  <si>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</si>
  <si>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</si>
  <si>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</si>
  <si>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</si>
  <si>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</si>
  <si>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</si>
  <si>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</si>
  <si>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</si>
  <si>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</si>
  <si>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</si>
  <si>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</si>
  <si>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</si>
  <si>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</si>
  <si>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</si>
  <si>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</si>
  <si>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</si>
  <si>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</si>
  <si>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</si>
  <si>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</si>
  <si>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</si>
  <si>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</si>
  <si>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</si>
  <si>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</si>
  <si>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</si>
  <si>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</si>
  <si>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</si>
  <si>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</si>
  <si>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</si>
  <si>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</si>
  <si>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</si>
  <si>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</si>
  <si>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</si>
  <si>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</si>
  <si>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</si>
  <si>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</si>
  <si>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</si>
  <si>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</si>
  <si>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</si>
  <si>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</si>
  <si>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</si>
  <si>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</si>
  <si>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</si>
  <si>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</si>
  <si>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</si>
  <si>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</si>
  <si>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</si>
  <si>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</si>
  <si>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</si>
  <si>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</si>
  <si>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</si>
  <si>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</si>
  <si>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</si>
  <si>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</si>
  <si>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</si>
  <si>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</si>
  <si>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</si>
  <si>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</si>
  <si>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</si>
  <si>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</si>
  <si>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</si>
  <si>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</si>
  <si>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</si>
  <si>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</si>
  <si>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</si>
  <si>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</si>
  <si>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</si>
  <si>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</si>
  <si>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</si>
  <si>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</si>
  <si>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</si>
  <si>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</si>
  <si>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</si>
  <si>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</si>
  <si>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</si>
  <si>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</si>
  <si>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</si>
  <si>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</si>
  <si>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</si>
  <si>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</si>
  <si>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</si>
  <si>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</si>
  <si>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</si>
  <si>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</si>
  <si>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</si>
  <si>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</si>
  <si>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</si>
  <si>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</si>
  <si>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</si>
  <si>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</si>
  <si>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</si>
  <si>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</si>
  <si>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</si>
  <si>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</si>
  <si>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</si>
  <si>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</si>
  <si>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</si>
  <si>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</si>
  <si>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</si>
  <si>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</si>
  <si>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</si>
  <si>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</si>
  <si>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</si>
  <si>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</si>
  <si>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</si>
  <si>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</si>
  <si>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</si>
  <si>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</si>
  <si>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</si>
  <si>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</si>
  <si>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</si>
  <si>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</si>
  <si>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</si>
  <si>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</si>
  <si>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</si>
  <si>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</si>
  <si>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</si>
  <si>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</si>
  <si>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</si>
  <si>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</si>
  <si>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</si>
  <si>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</si>
  <si>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</si>
  <si>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</si>
  <si>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</si>
  <si>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</si>
  <si>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</si>
  <si>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</si>
  <si>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</si>
  <si>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</si>
  <si>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</si>
  <si>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</si>
  <si>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</si>
  <si>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</si>
  <si>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</si>
  <si>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</si>
  <si>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</si>
  <si>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</si>
  <si>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</si>
  <si>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</si>
  <si>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</si>
  <si>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</si>
  <si>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</si>
  <si>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</si>
  <si>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</si>
  <si>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</si>
  <si>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</si>
  <si>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</si>
  <si>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</si>
  <si>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</si>
  <si>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</si>
  <si>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</si>
  <si>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</si>
  <si>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</si>
  <si>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</si>
  <si>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</si>
  <si>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</si>
  <si>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</si>
  <si>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</si>
  <si>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</si>
  <si>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</si>
  <si>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</si>
  <si>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</si>
  <si>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</si>
  <si>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</si>
  <si>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</si>
  <si>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</si>
  <si>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</si>
  <si>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</si>
  <si>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</si>
  <si>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</si>
  <si>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</si>
  <si>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</si>
  <si>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</si>
  <si>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</si>
  <si>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</si>
  <si>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</si>
  <si>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</si>
  <si>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</si>
  <si>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</si>
  <si>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</si>
  <si>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</si>
  <si>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</si>
  <si>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</si>
  <si>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</si>
  <si>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</si>
  <si>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</si>
  <si>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</si>
  <si>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</si>
  <si>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</si>
  <si>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</si>
  <si>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</si>
  <si>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</si>
  <si>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</si>
  <si>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</si>
  <si>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</si>
  <si>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</si>
  <si>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</si>
  <si>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</si>
  <si>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</si>
  <si>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</si>
  <si>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</si>
  <si>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</si>
  <si>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</si>
  <si>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</si>
  <si>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</si>
  <si>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</si>
  <si>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</si>
  <si>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</si>
  <si>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</si>
  <si>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</si>
  <si>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</si>
  <si>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</si>
  <si>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</si>
  <si>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</si>
  <si>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</si>
  <si>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</si>
  <si>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</si>
  <si>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</si>
  <si>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</si>
  <si>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</si>
  <si>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</si>
  <si>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</si>
  <si>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</si>
  <si>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</si>
  <si>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</si>
  <si>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</si>
  <si>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</si>
  <si>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</si>
  <si>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</si>
  <si>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</si>
  <si>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</si>
  <si>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</si>
  <si>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</si>
  <si>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</si>
  <si>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</si>
  <si>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</si>
  <si>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</si>
  <si>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</si>
  <si>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</si>
  <si>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</si>
  <si>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</si>
  <si>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</si>
  <si>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</si>
  <si>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</si>
  <si>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</si>
  <si>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</si>
  <si>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</si>
  <si>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</si>
  <si>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</si>
  <si>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</si>
  <si>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</si>
  <si>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</si>
  <si>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</si>
  <si>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</si>
  <si>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</si>
  <si>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</si>
  <si>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</si>
  <si>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</si>
  <si>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</si>
  <si>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</si>
  <si>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</si>
  <si>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</si>
  <si>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</si>
  <si>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</si>
  <si>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</si>
  <si>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</si>
  <si>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</si>
  <si>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</si>
  <si>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</si>
  <si>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</si>
  <si>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</si>
  <si>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</si>
  <si>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</si>
  <si>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</si>
  <si>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</si>
  <si>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</si>
  <si>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</si>
  <si>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</si>
  <si>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</si>
  <si>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</si>
  <si>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</si>
  <si>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</si>
  <si>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</si>
  <si>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</si>
  <si>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</si>
  <si>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</si>
  <si>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</si>
  <si>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</si>
  <si>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</si>
  <si>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</si>
  <si>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</si>
  <si>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</si>
  <si>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</si>
  <si>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</si>
  <si>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</si>
  <si>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</si>
  <si>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</si>
  <si>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</si>
  <si>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</si>
  <si>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</si>
  <si>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</si>
  <si>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</si>
  <si>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</si>
  <si>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</si>
  <si>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</si>
  <si>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</si>
  <si>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</si>
  <si>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</si>
  <si>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</si>
  <si>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</si>
  <si>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</si>
  <si>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</si>
  <si>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</si>
  <si>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</si>
  <si>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</si>
  <si>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</si>
  <si>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</si>
  <si>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</si>
  <si>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</si>
  <si>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</si>
  <si>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</si>
  <si>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</si>
  <si>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</si>
  <si>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</si>
  <si>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</si>
  <si>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</si>
  <si>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</si>
  <si>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</si>
  <si>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</si>
  <si>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</si>
  <si>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</si>
  <si>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</si>
  <si>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</si>
  <si>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</si>
  <si>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</si>
  <si>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</si>
  <si>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</si>
  <si>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</si>
  <si>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</si>
  <si>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</si>
  <si>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</si>
  <si>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</si>
  <si>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</si>
  <si>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</si>
  <si>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</si>
  <si>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</si>
  <si>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</si>
  <si>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</si>
  <si>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</si>
  <si>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</si>
  <si>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</si>
  <si>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</si>
  <si>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</si>
  <si>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</si>
  <si>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</si>
  <si>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</si>
  <si>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</si>
  <si>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</si>
  <si>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</si>
  <si>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</si>
  <si>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</si>
  <si>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</si>
  <si>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</si>
  <si>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</si>
  <si>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</si>
  <si>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</si>
  <si>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</si>
  <si>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</si>
  <si>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</si>
  <si>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</si>
  <si>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</si>
  <si>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</si>
  <si>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</si>
  <si>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</si>
  <si>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</si>
  <si>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</si>
  <si>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</si>
  <si>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</si>
  <si>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</si>
  <si>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</si>
  <si>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</si>
  <si>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</si>
  <si>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</si>
  <si>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</si>
  <si>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</si>
  <si>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</si>
  <si>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</si>
  <si>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</si>
  <si>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</si>
  <si>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</si>
  <si>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</si>
  <si>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</si>
  <si>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</si>
  <si>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</si>
  <si>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</si>
  <si>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</si>
  <si>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</si>
  <si>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</si>
  <si>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</si>
  <si>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</si>
  <si>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</si>
  <si>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</si>
  <si>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</si>
  <si>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</si>
  <si>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</si>
  <si>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</si>
  <si>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</si>
  <si>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</si>
  <si>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</si>
  <si>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</si>
  <si>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</si>
  <si>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</si>
  <si>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</si>
  <si>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</si>
  <si>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</si>
  <si>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</si>
  <si>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</si>
  <si>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</si>
  <si>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</si>
  <si>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</si>
  <si>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</si>
  <si>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</si>
  <si>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</si>
  <si>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</si>
  <si>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</si>
  <si>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</si>
  <si>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</si>
  <si>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</si>
  <si>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</si>
  <si>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</si>
  <si>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</si>
  <si>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</si>
  <si>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</si>
  <si>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</si>
  <si>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</si>
  <si>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</si>
  <si>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</si>
  <si>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</si>
  <si>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</si>
  <si>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</si>
  <si>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</si>
  <si>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</si>
  <si>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</si>
  <si>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</si>
  <si>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</si>
  <si>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</si>
  <si>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</si>
  <si>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</si>
  <si>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</si>
  <si>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</si>
  <si>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</si>
  <si>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</si>
  <si>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</si>
  <si>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</si>
  <si>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</si>
  <si>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</si>
  <si>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</si>
  <si>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</si>
  <si>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</si>
  <si>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</si>
  <si>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</si>
  <si>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</si>
  <si>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</si>
  <si>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</si>
  <si>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</si>
  <si>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</si>
  <si>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</si>
  <si>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</si>
  <si>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</si>
  <si>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</si>
  <si>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</si>
  <si>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</si>
  <si>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</si>
  <si>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</si>
  <si>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</si>
  <si>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</si>
  <si>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</si>
  <si>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</si>
  <si>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</si>
  <si>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</si>
  <si>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</si>
  <si>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</si>
  <si>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</si>
  <si>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</si>
  <si>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</si>
  <si>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</si>
  <si>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</si>
  <si>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</si>
  <si>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</si>
  <si>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</si>
  <si>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</si>
  <si>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</si>
  <si>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</si>
  <si>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</si>
  <si>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</si>
  <si>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</si>
  <si>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</si>
  <si>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</si>
  <si>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</si>
  <si>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</si>
  <si>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</si>
  <si>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</si>
  <si>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</si>
  <si>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</si>
  <si>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</si>
  <si>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</si>
  <si>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</si>
  <si>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</si>
  <si>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</si>
  <si>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</si>
  <si>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</si>
  <si>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</si>
  <si>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</si>
  <si>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</si>
  <si>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</si>
  <si>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</si>
  <si>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</si>
  <si>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</si>
  <si>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</si>
  <si>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</si>
  <si>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</si>
  <si>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</si>
  <si>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</si>
  <si>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</si>
  <si>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</si>
  <si>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</si>
  <si>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</si>
  <si>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</si>
  <si>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</si>
  <si>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</si>
  <si>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</si>
  <si>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</si>
  <si>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</si>
  <si>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</si>
  <si>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</si>
  <si>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</si>
  <si>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</si>
  <si>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</si>
  <si>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</si>
  <si>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</si>
  <si>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</si>
  <si>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</si>
  <si>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</si>
  <si>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</si>
  <si>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</si>
  <si>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</si>
  <si>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</si>
  <si>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</si>
  <si>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</si>
  <si>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</si>
  <si>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</si>
  <si>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</si>
  <si>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</si>
  <si>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</si>
  <si>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</si>
  <si>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</si>
  <si>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</si>
  <si>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</si>
  <si>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</si>
  <si>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</si>
  <si>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</si>
  <si>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</si>
  <si>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</si>
  <si>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</si>
  <si>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</si>
  <si>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</si>
  <si>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</si>
  <si>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</si>
  <si>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</si>
  <si>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</si>
  <si>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</si>
  <si>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</si>
  <si>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</si>
  <si>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</si>
  <si>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</si>
  <si>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</si>
  <si>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</si>
  <si>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</si>
  <si>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</si>
  <si>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</si>
  <si>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</si>
  <si>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</si>
  <si>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</si>
  <si>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</si>
  <si>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</si>
  <si>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</si>
  <si>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</si>
  <si>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</si>
  <si>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</si>
  <si>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</si>
  <si>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</si>
  <si>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</si>
  <si>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</si>
  <si>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</si>
  <si>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</si>
  <si>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</si>
  <si>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</si>
  <si>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</si>
  <si>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</si>
  <si>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</si>
  <si>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</si>
  <si>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</si>
  <si>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</si>
  <si>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</si>
  <si>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</si>
  <si>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</si>
  <si>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</si>
  <si>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</si>
  <si>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</si>
  <si>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</si>
  <si>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</si>
  <si>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</si>
  <si>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</si>
  <si>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</si>
  <si>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</si>
  <si>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</si>
  <si>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</si>
  <si>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</si>
  <si>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</si>
  <si>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</si>
  <si>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</si>
  <si>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</si>
  <si>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</si>
  <si>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</si>
  <si>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</si>
  <si>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</si>
  <si>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</si>
  <si>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</si>
  <si>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</si>
  <si>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</si>
  <si>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</si>
  <si>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</si>
  <si>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</si>
  <si>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</si>
  <si>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</si>
  <si>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</si>
  <si>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</si>
  <si>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</si>
  <si>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</si>
  <si>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</si>
  <si>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</si>
  <si>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</si>
  <si>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</si>
  <si>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</si>
  <si>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</si>
  <si>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</si>
  <si>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</si>
  <si>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</si>
  <si>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</si>
  <si>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</si>
  <si>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</si>
  <si>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</si>
  <si>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</si>
  <si>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</si>
  <si>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</si>
  <si>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</si>
  <si>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</si>
  <si>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</si>
  <si>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</si>
  <si>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</si>
  <si>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</si>
  <si>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</si>
  <si>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</si>
  <si>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</si>
  <si>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</si>
  <si>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</si>
  <si>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</si>
  <si>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</si>
  <si>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</si>
  <si>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</si>
  <si>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</si>
  <si>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</si>
  <si>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</si>
  <si>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</si>
  <si>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</si>
  <si>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</si>
  <si>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</si>
  <si>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</si>
  <si>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</si>
  <si>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</si>
  <si>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</si>
  <si>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</si>
  <si>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</si>
  <si>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</si>
  <si>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</si>
  <si>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</si>
  <si>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</si>
  <si>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</si>
  <si>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</si>
  <si>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</si>
  <si>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</si>
  <si>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</si>
  <si>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</si>
  <si>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</si>
  <si>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</si>
  <si>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</si>
  <si>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</si>
  <si>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</si>
  <si>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</si>
  <si>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</si>
  <si>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</si>
  <si>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</si>
  <si>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</si>
  <si>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</si>
  <si>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</si>
  <si>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</si>
  <si>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</si>
  <si>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</si>
  <si>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</si>
  <si>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</si>
  <si>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</si>
  <si>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</si>
  <si>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</si>
  <si>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</si>
  <si>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</si>
  <si>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</si>
  <si>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</si>
  <si>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</si>
  <si>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</si>
  <si>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</si>
  <si>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</si>
  <si>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</si>
  <si>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</si>
  <si>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</si>
  <si>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</si>
  <si>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</si>
  <si>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</si>
  <si>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</si>
  <si>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</si>
  <si>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</si>
  <si>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</si>
  <si>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</si>
  <si>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</si>
  <si>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</si>
  <si>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</si>
  <si>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</si>
  <si>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</si>
  <si>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</si>
  <si>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</si>
  <si>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</si>
  <si>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</si>
  <si>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</si>
  <si>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</si>
  <si>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</si>
  <si>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</si>
  <si>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</si>
  <si>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</si>
  <si>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</si>
  <si>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</si>
  <si>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</si>
  <si>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</si>
  <si>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</si>
  <si>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</si>
  <si>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</si>
  <si>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</si>
  <si>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</si>
  <si>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</si>
  <si>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</si>
  <si>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</si>
  <si>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</si>
  <si>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</si>
  <si>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</si>
  <si>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</si>
  <si>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</si>
  <si>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</si>
  <si>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</si>
  <si>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</si>
  <si>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</si>
  <si>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</si>
  <si>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</si>
  <si>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</si>
  <si>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</si>
  <si>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</si>
  <si>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</si>
  <si>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</si>
  <si>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</si>
  <si>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</si>
  <si>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</si>
  <si>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</si>
  <si>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</si>
  <si>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</si>
  <si>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</si>
  <si>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</si>
  <si>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</si>
  <si>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</si>
  <si>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</si>
  <si>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</si>
  <si>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</si>
  <si>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</si>
  <si>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</si>
  <si>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</si>
  <si>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</si>
  <si>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</si>
  <si>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</si>
  <si>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</si>
  <si>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</si>
  <si>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</si>
  <si>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</si>
  <si>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</si>
  <si>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</si>
  <si>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</si>
  <si>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</si>
  <si>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</si>
  <si>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</si>
  <si>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</si>
  <si>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</si>
  <si>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</si>
  <si>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</si>
  <si>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</si>
  <si>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</si>
  <si>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</si>
  <si>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</si>
  <si>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</si>
  <si>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</si>
  <si>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</si>
  <si>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</si>
  <si>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</si>
  <si>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</si>
  <si>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</si>
  <si>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</si>
  <si>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</si>
  <si>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</si>
  <si>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</si>
  <si>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</si>
  <si>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</si>
  <si>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</si>
  <si>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</si>
  <si>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</si>
  <si>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</si>
  <si>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</si>
  <si>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</si>
  <si>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</si>
  <si>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</si>
  <si>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</si>
  <si>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</si>
  <si>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</si>
  <si>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</si>
  <si>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</si>
  <si>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</si>
  <si>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</si>
  <si>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</si>
  <si>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</si>
  <si>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</si>
  <si>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</si>
  <si>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</si>
  <si>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</si>
  <si>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</si>
  <si>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</si>
  <si>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</si>
  <si>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</si>
  <si>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</si>
  <si>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</si>
  <si>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</si>
  <si>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</si>
  <si>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</si>
  <si>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</si>
  <si>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</si>
  <si>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</si>
  <si>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</si>
  <si>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</si>
  <si>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</si>
  <si>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</si>
  <si>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</si>
  <si>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</si>
  <si>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</si>
  <si>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</si>
  <si>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</si>
  <si>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</si>
  <si>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</si>
  <si>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</si>
  <si>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</si>
  <si>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</si>
  <si>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</si>
  <si>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</si>
  <si>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</si>
  <si>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</si>
  <si>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</si>
  <si>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</si>
  <si>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</si>
  <si>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</si>
  <si>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</si>
  <si>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</si>
  <si>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</si>
  <si>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</si>
  <si>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</si>
  <si>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</si>
  <si>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</si>
  <si>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</si>
  <si>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</si>
  <si>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</si>
  <si>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</si>
  <si>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</si>
  <si>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</si>
  <si>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</si>
  <si>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</si>
  <si>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</si>
  <si>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</si>
  <si>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</si>
  <si>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</si>
  <si>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</si>
  <si>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</si>
  <si>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</si>
  <si>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</si>
  <si>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</si>
  <si>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</si>
  <si>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</si>
  <si>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</si>
  <si>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</si>
  <si>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</si>
  <si>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</si>
  <si>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</si>
  <si>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</si>
  <si>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</si>
  <si>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</si>
  <si>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</si>
  <si>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</si>
  <si>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</si>
  <si>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</si>
  <si>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</si>
  <si>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</si>
  <si>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</si>
  <si>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</si>
  <si>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</si>
  <si>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</si>
  <si>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</si>
  <si>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</si>
  <si>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</si>
  <si>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</si>
  <si>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</si>
  <si>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</si>
  <si>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</si>
  <si>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</si>
  <si>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</si>
  <si>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</si>
  <si>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</si>
  <si>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</si>
  <si>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</si>
  <si>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</si>
  <si>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</si>
  <si>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</si>
  <si>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</si>
  <si>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</si>
  <si>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</si>
  <si>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</si>
  <si>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</si>
  <si>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</si>
  <si>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</si>
  <si>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</si>
  <si>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</si>
  <si>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</si>
  <si>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</si>
  <si>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</si>
  <si>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</si>
  <si>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</si>
  <si>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</si>
  <si>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</si>
  <si>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</si>
  <si>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</si>
  <si>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</si>
  <si>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</si>
  <si>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</si>
  <si>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</si>
  <si>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</si>
  <si>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</si>
  <si>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</si>
  <si>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</si>
  <si>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</si>
  <si>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</si>
  <si>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</si>
  <si>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</si>
  <si>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</si>
  <si>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</si>
  <si>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</si>
  <si>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</si>
  <si>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</si>
  <si>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</si>
  <si>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</si>
  <si>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</si>
  <si>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</si>
  <si>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</si>
  <si>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</si>
  <si>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</si>
  <si>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</si>
  <si>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</si>
  <si>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</si>
  <si>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</si>
  <si>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</si>
  <si>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</si>
  <si>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</si>
  <si>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</si>
  <si>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</si>
  <si>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</si>
  <si>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</si>
  <si>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</si>
  <si>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</si>
  <si>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</si>
  <si>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</si>
  <si>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</si>
  <si>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</si>
  <si>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</si>
  <si>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</si>
  <si>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</si>
  <si>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</si>
  <si>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</si>
  <si>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</si>
  <si>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</si>
  <si>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</si>
  <si>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</si>
  <si>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</si>
  <si>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</si>
  <si>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</si>
  <si>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</si>
  <si>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</si>
  <si>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</si>
  <si>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</si>
  <si>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</si>
  <si>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</si>
  <si>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</si>
  <si>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</si>
  <si>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</si>
  <si>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</si>
  <si>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</si>
  <si>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</si>
  <si>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</si>
  <si>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</si>
  <si>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</si>
  <si>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</si>
  <si>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</si>
  <si>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</si>
  <si>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</si>
  <si>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</si>
  <si>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</si>
  <si>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</si>
  <si>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</si>
  <si>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</si>
  <si>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</si>
  <si>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</si>
  <si>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</si>
  <si>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</si>
  <si>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</si>
  <si>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</si>
  <si>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</si>
  <si>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</si>
  <si>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</si>
  <si>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</si>
  <si>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</si>
  <si>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</si>
  <si>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</si>
  <si>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</si>
  <si>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</si>
  <si>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</si>
  <si>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</si>
  <si>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</si>
  <si>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</si>
  <si>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</si>
  <si>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</si>
  <si>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</si>
  <si>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</si>
  <si>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</si>
  <si>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</si>
  <si>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</si>
  <si>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</si>
  <si>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</si>
  <si>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</si>
  <si>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</si>
  <si>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</si>
  <si>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</si>
  <si>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</si>
  <si>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</si>
  <si>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</si>
  <si>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</si>
  <si>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</si>
  <si>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</si>
  <si>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</si>
  <si>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</si>
  <si>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</si>
  <si>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</si>
  <si>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</si>
  <si>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</si>
  <si>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</si>
  <si>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</si>
  <si>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</si>
  <si>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</si>
  <si>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</si>
  <si>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</si>
  <si>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</si>
  <si>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</si>
  <si>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</si>
  <si>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</si>
  <si>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</si>
  <si>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</si>
  <si>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</si>
  <si>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</si>
  <si>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</si>
  <si>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</si>
  <si>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</si>
  <si>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</si>
  <si>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</si>
  <si>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</si>
  <si>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</si>
  <si>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</si>
  <si>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</si>
  <si>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</si>
  <si>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</si>
  <si>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</si>
  <si>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</si>
  <si>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</si>
  <si>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</si>
  <si>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</si>
  <si>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</si>
  <si>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</si>
  <si>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</si>
  <si>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</si>
  <si>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</si>
  <si>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</si>
  <si>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</si>
  <si>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</si>
  <si>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</si>
  <si>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</si>
  <si>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</si>
  <si>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</si>
  <si>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</si>
  <si>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</si>
  <si>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</si>
  <si>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</si>
  <si>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</si>
  <si>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</si>
  <si>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</si>
  <si>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</si>
  <si>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</si>
  <si>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</si>
  <si>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</si>
  <si>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</si>
  <si>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</si>
  <si>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</si>
  <si>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</si>
  <si>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</si>
  <si>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</si>
  <si>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</si>
  <si>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</si>
  <si>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</si>
  <si>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</si>
  <si>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</si>
  <si>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</si>
  <si>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</si>
  <si>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</si>
  <si>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</si>
  <si>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</si>
  <si>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</si>
  <si>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</si>
  <si>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</si>
  <si>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</si>
  <si>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</si>
  <si>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</si>
  <si>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</si>
  <si>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</si>
  <si>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</si>
  <si>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</si>
  <si>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</si>
  <si>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</si>
  <si>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</si>
  <si>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</si>
  <si>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</si>
  <si>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</si>
  <si>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</si>
  <si>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</si>
  <si>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</si>
  <si>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</si>
  <si>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</si>
  <si>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</si>
  <si>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</si>
  <si>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</si>
  <si>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</si>
  <si>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</si>
  <si>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</si>
  <si>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</si>
  <si>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</si>
  <si>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</si>
  <si>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</si>
  <si>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</si>
  <si>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</si>
  <si>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</si>
  <si>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</si>
  <si>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</si>
  <si>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</si>
  <si>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</si>
  <si>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</si>
  <si>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</si>
  <si>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</si>
  <si>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</si>
  <si>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</si>
  <si>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</si>
  <si>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</si>
  <si>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</si>
  <si>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</si>
  <si>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</si>
  <si>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</si>
  <si>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</si>
  <si>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</si>
  <si>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</si>
  <si>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</si>
  <si>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</si>
  <si>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</si>
  <si>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</si>
  <si>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</si>
  <si>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</si>
  <si>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</si>
  <si>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</si>
  <si>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</si>
  <si>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</si>
  <si>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</si>
  <si>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</si>
  <si>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</si>
  <si>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</si>
  <si>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</si>
  <si>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</si>
  <si>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</si>
  <si>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</si>
  <si>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</si>
  <si>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</si>
  <si>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</si>
  <si>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</si>
  <si>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</si>
  <si>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</si>
  <si>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</si>
  <si>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</si>
  <si>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</si>
  <si>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</si>
  <si>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</si>
  <si>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</si>
  <si>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</si>
  <si>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</si>
  <si>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</si>
  <si>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</si>
  <si>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</si>
  <si>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</si>
  <si>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</si>
  <si>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</si>
  <si>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</si>
  <si>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</si>
  <si>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</si>
  <si>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</si>
  <si>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</si>
  <si>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</si>
  <si>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</si>
  <si>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</si>
  <si>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</si>
  <si>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</si>
  <si>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</si>
  <si>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</si>
  <si>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</si>
  <si>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</si>
  <si>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</si>
  <si>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</si>
  <si>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</si>
  <si>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</si>
  <si>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</si>
  <si>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</si>
  <si>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</si>
  <si>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</si>
  <si>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</si>
  <si>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</si>
  <si>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</si>
  <si>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</si>
  <si>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</si>
  <si>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</si>
  <si>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</si>
  <si>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</si>
  <si>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</si>
  <si>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</si>
  <si>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</si>
  <si>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</si>
  <si>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</si>
  <si>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</si>
  <si>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</si>
  <si>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</si>
  <si>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</si>
  <si>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</si>
  <si>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</si>
  <si>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</si>
  <si>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</si>
  <si>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</si>
  <si>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</si>
  <si>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</si>
  <si>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</si>
  <si>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</si>
  <si>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</si>
  <si>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</si>
  <si>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</si>
  <si>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</si>
  <si>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</si>
  <si>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</si>
  <si>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</si>
  <si>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</si>
  <si>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</si>
  <si>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</si>
  <si>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</si>
  <si>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</si>
  <si>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</si>
  <si>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</si>
  <si>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</si>
  <si>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</si>
  <si>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</si>
  <si>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</si>
  <si>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</si>
  <si>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</si>
  <si>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</si>
  <si>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</si>
  <si>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</si>
  <si>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</si>
  <si>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</si>
  <si>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</si>
  <si>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</si>
  <si>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</si>
  <si>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</si>
  <si>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</si>
  <si>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</si>
  <si>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</si>
  <si>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</si>
  <si>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</si>
  <si>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</si>
  <si>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</si>
  <si>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</si>
  <si>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</si>
  <si>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</si>
  <si>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</si>
  <si>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</si>
  <si>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</si>
  <si>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</si>
  <si>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</si>
  <si>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</si>
  <si>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</si>
  <si>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</si>
  <si>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</si>
  <si>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</si>
  <si>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</si>
  <si>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</si>
  <si>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</si>
  <si>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</si>
  <si>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</si>
  <si>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</si>
  <si>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</si>
  <si>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</si>
  <si>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</si>
  <si>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</si>
  <si>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</si>
  <si>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</si>
  <si>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</si>
  <si>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</si>
  <si>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</si>
  <si>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</si>
  <si>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</si>
  <si>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</si>
  <si>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</si>
  <si>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</si>
  <si>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</si>
  <si>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</si>
  <si>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</si>
  <si>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</si>
  <si>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</si>
  <si>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</si>
  <si>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</si>
  <si>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</si>
  <si>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</si>
  <si>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</si>
  <si>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</si>
  <si>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</si>
  <si>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</si>
  <si>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</si>
  <si>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</si>
  <si>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</si>
  <si>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</si>
  <si>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</si>
  <si>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</si>
  <si>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</si>
  <si>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</si>
  <si>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</si>
  <si>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</si>
  <si>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</si>
  <si>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</si>
  <si>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</si>
  <si>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</si>
  <si>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</si>
  <si>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</si>
  <si>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</si>
  <si>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</si>
  <si>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</si>
  <si>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</si>
  <si>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</si>
  <si>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</si>
  <si>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</si>
  <si>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</si>
  <si>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</si>
  <si>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</si>
  <si>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</si>
  <si>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</si>
  <si>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</si>
  <si>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</si>
  <si>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</si>
  <si>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</si>
  <si>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</si>
  <si>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</si>
  <si>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</si>
  <si>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</si>
  <si>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</si>
  <si>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</si>
  <si>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</si>
  <si>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</si>
  <si>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</si>
  <si>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</si>
  <si>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</si>
  <si>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</si>
  <si>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</si>
  <si>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</si>
  <si>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</si>
  <si>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</si>
  <si>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</si>
  <si>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</si>
  <si>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</si>
  <si>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</si>
  <si>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</si>
  <si>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</si>
  <si>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</si>
  <si>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</si>
  <si>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</si>
  <si>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</si>
  <si>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</si>
  <si>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</si>
  <si>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</si>
  <si>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</si>
  <si>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</si>
  <si>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</si>
  <si>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</si>
  <si>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</si>
  <si>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</si>
  <si>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</si>
  <si>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</si>
  <si>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</si>
  <si>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</si>
  <si>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</si>
  <si>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</si>
  <si>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</si>
  <si>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</si>
  <si>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</si>
  <si>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</si>
  <si>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</si>
  <si>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</si>
  <si>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</si>
  <si>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</si>
  <si>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</si>
  <si>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</si>
  <si>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</si>
  <si>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</si>
  <si>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</si>
  <si>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</si>
  <si>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</si>
  <si>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</si>
  <si>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</si>
  <si>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</si>
  <si>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</si>
  <si>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</si>
  <si>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</si>
  <si>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</si>
  <si>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</si>
  <si>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</si>
  <si>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</si>
  <si>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</si>
  <si>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</si>
  <si>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</si>
  <si>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</si>
  <si>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</si>
  <si>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</si>
  <si>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</si>
  <si>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</si>
  <si>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</si>
  <si>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</si>
  <si>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</si>
  <si>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</si>
  <si>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</si>
  <si>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</si>
  <si>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</si>
  <si>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</si>
  <si>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</si>
  <si>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</si>
  <si>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</si>
  <si>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</si>
  <si>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</si>
  <si>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</si>
  <si>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</si>
  <si>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</si>
  <si>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</si>
  <si>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</si>
  <si>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</si>
  <si>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</si>
  <si>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</si>
  <si>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</si>
  <si>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</si>
  <si>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</si>
  <si>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</si>
  <si>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</si>
  <si>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</si>
  <si>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</si>
  <si>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</si>
  <si>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</si>
  <si>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</si>
  <si>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</si>
  <si>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</si>
  <si>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</si>
  <si>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</si>
  <si>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</si>
  <si>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</si>
  <si>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</si>
  <si>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</si>
  <si>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</si>
  <si>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</si>
  <si>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</si>
  <si>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</si>
  <si>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</si>
  <si>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</si>
  <si>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</si>
  <si>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</si>
  <si>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</si>
  <si>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</si>
  <si>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</si>
  <si>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</si>
  <si>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</si>
  <si>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</si>
  <si>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</si>
  <si>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</si>
  <si>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</si>
  <si>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</si>
  <si>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</si>
  <si>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</si>
  <si>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</si>
  <si>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</si>
  <si>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</si>
  <si>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</si>
  <si>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</si>
  <si>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</si>
  <si>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</si>
  <si>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</si>
  <si>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</si>
  <si>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</si>
  <si>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</si>
  <si>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</si>
  <si>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</si>
  <si>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</si>
  <si>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</si>
  <si>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</si>
  <si>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</si>
  <si>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</si>
  <si>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</si>
  <si>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</si>
  <si>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</si>
  <si>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</si>
  <si>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</si>
  <si>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</si>
  <si>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</si>
  <si>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</si>
  <si>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</si>
  <si>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</si>
  <si>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</si>
  <si>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</si>
  <si>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</si>
  <si>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</si>
  <si>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</si>
  <si>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</si>
  <si>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</si>
  <si>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</si>
  <si>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</si>
  <si>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</si>
  <si>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</si>
  <si>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</si>
  <si>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</si>
  <si>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</si>
  <si>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</si>
  <si>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</si>
  <si>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</si>
  <si>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</si>
  <si>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</si>
  <si>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</si>
  <si>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</si>
  <si>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</si>
  <si>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</si>
  <si>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</si>
  <si>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</si>
  <si>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</si>
  <si>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</si>
  <si>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</si>
  <si>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</si>
  <si>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</si>
  <si>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</si>
  <si>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</si>
  <si>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</si>
  <si>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</si>
  <si>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</si>
  <si>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</si>
  <si>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</si>
  <si>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</si>
  <si>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</si>
  <si>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</si>
  <si>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</si>
  <si>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</si>
  <si>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</si>
  <si>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</si>
  <si>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</si>
  <si>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</si>
  <si>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</si>
  <si>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</si>
  <si>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</si>
  <si>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</si>
  <si>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</si>
  <si>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</si>
  <si>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</si>
  <si>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</si>
  <si>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</si>
  <si>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</si>
  <si>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</si>
  <si>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</si>
  <si>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</si>
  <si>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</si>
  <si>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</si>
  <si>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</si>
  <si>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</si>
  <si>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</si>
  <si>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</si>
  <si>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</si>
  <si>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</si>
  <si>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</si>
  <si>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</si>
  <si>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</si>
  <si>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</si>
  <si>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</si>
  <si>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</si>
  <si>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</si>
  <si>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</si>
  <si>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</si>
  <si>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</si>
  <si>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</si>
  <si>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</si>
  <si>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</si>
  <si>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</si>
  <si>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</si>
  <si>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</si>
  <si>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</si>
  <si>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</si>
  <si>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</si>
  <si>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</si>
  <si>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</si>
  <si>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</si>
  <si>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</si>
  <si>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</si>
  <si>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</si>
  <si>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</si>
  <si>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</si>
  <si>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</si>
  <si>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</si>
  <si>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</si>
  <si>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</si>
  <si>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</si>
  <si>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</si>
  <si>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</si>
  <si>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</si>
  <si>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</si>
  <si>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</si>
  <si>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</si>
  <si>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</si>
  <si>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</si>
  <si>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</si>
  <si>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</si>
  <si>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</si>
  <si>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</si>
  <si>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</si>
  <si>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</si>
  <si>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</si>
  <si>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</si>
  <si>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</si>
  <si>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</si>
  <si>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</si>
  <si>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</si>
  <si>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</si>
  <si>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</si>
  <si>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</si>
  <si>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</si>
  <si>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</si>
  <si>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</si>
  <si>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</si>
  <si>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</si>
  <si>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</si>
  <si>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</si>
  <si>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</si>
  <si>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</si>
  <si>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</si>
  <si>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</si>
  <si>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</si>
  <si>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</si>
  <si>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</si>
  <si>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</si>
  <si>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</si>
  <si>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</si>
  <si>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</si>
  <si>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</si>
  <si>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</si>
  <si>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</si>
  <si>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</si>
  <si>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</si>
  <si>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</si>
  <si>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</si>
  <si>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</si>
  <si>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</si>
  <si>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</si>
  <si>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</si>
  <si>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</si>
  <si>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</si>
  <si>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</si>
  <si>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</si>
  <si>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</si>
  <si>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</si>
  <si>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</si>
  <si>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</si>
  <si>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</si>
  <si>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</si>
  <si>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</si>
  <si>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</si>
  <si>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</si>
  <si>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</si>
  <si>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</si>
  <si>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</si>
  <si>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</si>
  <si>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</si>
  <si>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</si>
  <si>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</si>
  <si>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</si>
  <si>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</si>
  <si>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</si>
  <si>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</si>
  <si>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</si>
  <si>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</si>
  <si>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</si>
  <si>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</si>
  <si>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</si>
  <si>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</si>
  <si>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</si>
  <si>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</si>
  <si>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</si>
  <si>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</si>
  <si>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</si>
  <si>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</si>
  <si>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</si>
  <si>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</si>
  <si>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</si>
  <si>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</si>
  <si>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</si>
  <si>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</si>
  <si>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</si>
  <si>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</si>
  <si>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</si>
  <si>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</si>
  <si>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</si>
  <si>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</si>
  <si>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</si>
  <si>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</si>
  <si>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</si>
  <si>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</si>
  <si>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</si>
  <si>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</si>
  <si>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</si>
  <si>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</si>
  <si>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</si>
  <si>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</si>
  <si>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</si>
  <si>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</si>
  <si>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</si>
  <si>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</si>
  <si>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</si>
  <si>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</si>
  <si>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</si>
  <si>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</si>
  <si>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</si>
  <si>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</si>
  <si>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</si>
  <si>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</si>
  <si>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</si>
  <si>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</si>
  <si>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</si>
  <si>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</si>
  <si>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</si>
  <si>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</si>
  <si>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</si>
  <si>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</si>
  <si>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</si>
  <si>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</si>
  <si>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</si>
  <si>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</si>
  <si>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</si>
  <si>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</si>
  <si>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</si>
  <si>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</si>
  <si>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</si>
  <si>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</si>
  <si>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</si>
  <si>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</si>
  <si>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</si>
  <si>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</si>
  <si>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</si>
  <si>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</si>
  <si>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</si>
  <si>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</si>
  <si>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</si>
  <si>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</si>
  <si>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</si>
  <si>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</si>
  <si>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</si>
  <si>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</si>
  <si>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</si>
  <si>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</si>
  <si>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</si>
  <si>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</si>
  <si>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</si>
  <si>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</si>
  <si>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</si>
  <si>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</si>
  <si>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</si>
  <si>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</si>
  <si>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</si>
  <si>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</si>
  <si>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</si>
  <si>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</si>
  <si>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</si>
  <si>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</si>
  <si>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</si>
  <si>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</si>
  <si>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</si>
  <si>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</si>
  <si>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</si>
  <si>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</si>
  <si>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</si>
  <si>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</si>
  <si>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</si>
  <si>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</si>
  <si>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</si>
  <si>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</si>
  <si>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</si>
  <si>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</si>
  <si>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</si>
  <si>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</si>
  <si>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</si>
  <si>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</si>
  <si>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</si>
  <si>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</si>
  <si>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</si>
  <si>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</si>
  <si>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</si>
  <si>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</si>
  <si>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</si>
  <si>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</si>
  <si>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</si>
  <si>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</si>
  <si>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</si>
  <si>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</si>
  <si>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</si>
  <si>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</si>
  <si>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</si>
  <si>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</si>
  <si>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</si>
  <si>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</si>
  <si>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</si>
  <si>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</si>
  <si>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</si>
  <si>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</si>
  <si>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</si>
  <si>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</si>
  <si>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</si>
  <si>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</si>
  <si>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</si>
  <si>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</si>
  <si>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</si>
  <si>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</si>
  <si>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</si>
  <si>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</si>
  <si>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</si>
  <si>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</si>
  <si>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</si>
  <si>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</si>
  <si>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</si>
  <si>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</si>
  <si>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</si>
  <si>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</si>
  <si>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</si>
  <si>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</si>
  <si>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</si>
  <si>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</si>
  <si>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</si>
  <si>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</si>
  <si>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</si>
  <si>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</si>
  <si>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</si>
  <si>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</si>
  <si>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</si>
  <si>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</si>
  <si>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</si>
  <si>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</si>
  <si>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</si>
  <si>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</si>
  <si>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</si>
  <si>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</si>
  <si>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</si>
  <si>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</si>
  <si>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</si>
  <si>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</si>
  <si>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</si>
  <si>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</si>
  <si>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</si>
  <si>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</si>
  <si>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</si>
  <si>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</si>
  <si>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</si>
  <si>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</si>
  <si>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</si>
  <si>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</si>
  <si>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</si>
  <si>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</si>
  <si>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</si>
  <si>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</si>
  <si>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</si>
  <si>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</si>
  <si>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</si>
  <si>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</si>
  <si>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</si>
  <si>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</si>
  <si>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</si>
  <si>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</si>
  <si>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</si>
  <si>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</si>
  <si>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</si>
  <si>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</si>
  <si>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</si>
  <si>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</si>
  <si>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</si>
  <si>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</si>
  <si>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</si>
  <si>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</si>
  <si>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</si>
  <si>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</si>
  <si>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</si>
  <si>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</si>
  <si>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</si>
  <si>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</si>
  <si>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</si>
  <si>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</si>
  <si>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</si>
  <si>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</si>
  <si>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</si>
  <si>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</si>
  <si>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</si>
  <si>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</si>
  <si>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</si>
  <si>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</si>
  <si>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</si>
  <si>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</si>
  <si>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</si>
  <si>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</si>
  <si>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</si>
  <si>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</si>
  <si>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</si>
  <si>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</si>
  <si>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</si>
  <si>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</si>
  <si>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</si>
  <si>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</si>
  <si>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</si>
  <si>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</si>
  <si>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</si>
  <si>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</si>
  <si>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</si>
  <si>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</si>
  <si>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</si>
  <si>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</si>
  <si>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</si>
  <si>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</si>
  <si>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</si>
  <si>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</si>
  <si>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</si>
  <si>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</si>
  <si>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</si>
  <si>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</si>
  <si>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</si>
  <si>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</si>
  <si>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</si>
  <si>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</si>
  <si>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</si>
  <si>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</si>
  <si>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</si>
  <si>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</si>
  <si>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</si>
  <si>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</si>
  <si>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</si>
  <si>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</si>
  <si>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</si>
  <si>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</si>
  <si>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</si>
  <si>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</si>
  <si>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</si>
  <si>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</si>
  <si>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</si>
  <si>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</si>
  <si>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</si>
  <si>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</si>
  <si>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</si>
  <si>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</si>
  <si>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</si>
  <si>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</si>
  <si>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</si>
  <si>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</si>
  <si>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</si>
  <si>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</si>
  <si>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</si>
  <si>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</si>
  <si>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</si>
  <si>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</si>
  <si>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</si>
  <si>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</si>
  <si>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</si>
  <si>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</si>
  <si>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</si>
  <si>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</si>
  <si>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</si>
  <si>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</si>
  <si>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</si>
  <si>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</si>
  <si>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</si>
  <si>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</si>
  <si>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</si>
  <si>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</si>
  <si>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</si>
  <si>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</si>
  <si>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</si>
  <si>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</si>
  <si>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</si>
  <si>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</si>
  <si>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</si>
  <si>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</si>
  <si>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</si>
  <si>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</si>
  <si>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</si>
  <si>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</si>
  <si>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</si>
  <si>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</si>
  <si>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</si>
  <si>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</si>
  <si>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</si>
  <si>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</si>
  <si>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</si>
  <si>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</si>
  <si>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</si>
  <si>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</si>
  <si>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</si>
  <si>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</si>
  <si>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</si>
  <si>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</si>
  <si>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</si>
  <si>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</si>
  <si>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</si>
  <si>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</si>
  <si>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</si>
  <si>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</si>
  <si>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</si>
  <si>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</si>
  <si>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</si>
  <si>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</si>
  <si>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</si>
  <si>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</si>
  <si>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</si>
  <si>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</si>
  <si>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</si>
  <si>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</si>
  <si>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</si>
  <si>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</si>
  <si>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</si>
  <si>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</si>
  <si>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</si>
  <si>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</si>
  <si>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</si>
  <si>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</si>
  <si>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</si>
  <si>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</si>
  <si>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</si>
  <si>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</si>
  <si>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</si>
  <si>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</si>
  <si>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</si>
  <si>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</si>
  <si>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</si>
  <si>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</si>
  <si>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</si>
  <si>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</si>
  <si>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</si>
  <si>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</si>
  <si>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</si>
  <si>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</si>
  <si>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</si>
  <si>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</si>
  <si>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</si>
  <si>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</si>
  <si>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</si>
  <si>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</si>
  <si>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</si>
  <si>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</si>
  <si>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</si>
  <si>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</si>
  <si>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</si>
  <si>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</si>
  <si>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</si>
  <si>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</si>
  <si>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</si>
  <si>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</si>
  <si>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</si>
  <si>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</si>
  <si>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</si>
  <si>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</si>
  <si>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</si>
  <si>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</si>
  <si>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</si>
  <si>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</si>
  <si>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</si>
  <si>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</si>
  <si>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</si>
  <si>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</si>
  <si>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</si>
  <si>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</si>
  <si>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</si>
  <si>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</si>
  <si>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</si>
  <si>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</si>
  <si>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</si>
  <si>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</si>
  <si>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</si>
  <si>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</si>
  <si>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</si>
  <si>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</si>
  <si>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</si>
  <si>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</si>
  <si>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</si>
  <si>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</si>
  <si>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</si>
  <si>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</si>
  <si>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</si>
  <si>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</si>
  <si>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</si>
  <si>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</si>
  <si>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</si>
  <si>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</si>
  <si>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</si>
  <si>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</si>
  <si>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</si>
  <si>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</si>
  <si>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</si>
  <si>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</si>
  <si>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</si>
  <si>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</si>
  <si>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</si>
  <si>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</si>
  <si>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</si>
  <si>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</si>
  <si>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</si>
  <si>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</si>
  <si>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</si>
  <si>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</si>
  <si>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</si>
  <si>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</si>
  <si>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</si>
  <si>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</si>
  <si>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</si>
  <si>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</si>
  <si>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</si>
  <si>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</si>
  <si>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</si>
  <si>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</si>
  <si>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</si>
  <si>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</si>
  <si>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</si>
  <si>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</si>
  <si>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</si>
  <si>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</si>
  <si>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</si>
  <si>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</si>
  <si>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</si>
  <si>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</si>
  <si>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</si>
  <si>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</si>
  <si>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</si>
  <si>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</si>
  <si>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</si>
  <si>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</si>
  <si>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</si>
  <si>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</si>
  <si>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</si>
  <si>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</si>
  <si>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</si>
  <si>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</si>
  <si>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</si>
  <si>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</si>
  <si>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</si>
  <si>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</si>
  <si>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</si>
  <si>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</si>
  <si>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</si>
  <si>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</si>
  <si>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</si>
  <si>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</si>
  <si>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</si>
  <si>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</si>
  <si>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</si>
  <si>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</si>
  <si>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</si>
  <si>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</si>
  <si>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</si>
  <si>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</si>
  <si>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</si>
  <si>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</si>
  <si>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</si>
  <si>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</si>
  <si>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</si>
  <si>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</si>
  <si>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</si>
  <si>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</si>
  <si>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</si>
  <si>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</si>
  <si>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</si>
  <si>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</si>
  <si>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</si>
  <si>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</si>
  <si>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</si>
  <si>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</si>
  <si>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</si>
  <si>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</si>
  <si>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</si>
  <si>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</si>
  <si>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</si>
  <si>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</si>
  <si>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</si>
  <si>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</si>
  <si>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</si>
  <si>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</si>
  <si>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</si>
  <si>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</si>
  <si>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</si>
  <si>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</si>
  <si>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</si>
  <si>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</si>
  <si>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</si>
  <si>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</si>
  <si>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</si>
  <si>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</si>
  <si>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</si>
  <si>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</si>
  <si>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</si>
  <si>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</si>
  <si>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</si>
  <si>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</si>
  <si>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</si>
  <si>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</si>
  <si>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</si>
  <si>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</si>
  <si>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</si>
  <si>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</si>
  <si>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</si>
  <si>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</si>
  <si>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</si>
  <si>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</si>
  <si>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</si>
  <si>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</si>
  <si>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</si>
  <si>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</si>
  <si>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</si>
  <si>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</si>
  <si>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</si>
  <si>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</si>
  <si>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</si>
  <si>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</si>
  <si>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</si>
  <si>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</si>
  <si>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</si>
  <si>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</si>
  <si>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</si>
  <si>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</si>
  <si>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</si>
  <si>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</si>
  <si>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</si>
  <si>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</si>
  <si>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</si>
  <si>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</si>
  <si>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</si>
  <si>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</si>
  <si>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</si>
  <si>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</si>
  <si>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</si>
  <si>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</si>
  <si>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</si>
  <si>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</si>
  <si>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</si>
  <si>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</si>
  <si>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</si>
  <si>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</si>
  <si>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</si>
  <si>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</si>
  <si>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</si>
  <si>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</si>
  <si>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</si>
  <si>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</si>
  <si>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</si>
  <si>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</si>
  <si>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</si>
  <si>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</si>
  <si>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</si>
  <si>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</si>
  <si>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</si>
  <si>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</si>
  <si>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</si>
  <si>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</si>
  <si>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</si>
  <si>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</si>
  <si>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</si>
  <si>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</si>
  <si>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</si>
  <si>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</si>
  <si>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</si>
  <si>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</si>
  <si>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</si>
  <si>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</si>
  <si>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</si>
  <si>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</si>
  <si>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</si>
  <si>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</si>
  <si>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</si>
  <si>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</si>
  <si>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</si>
  <si>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</si>
  <si>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</si>
  <si>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</si>
  <si>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</si>
  <si>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</si>
  <si>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</si>
  <si>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</si>
  <si>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</si>
  <si>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</si>
  <si>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</si>
  <si>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</si>
  <si>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</si>
  <si>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</si>
  <si>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</si>
  <si>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</si>
  <si>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</si>
  <si>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</si>
  <si>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</si>
  <si>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</si>
  <si>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</si>
  <si>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</si>
  <si>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</si>
  <si>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</si>
  <si>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</si>
  <si>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</si>
  <si>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</si>
  <si>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</si>
  <si>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</si>
  <si>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</si>
  <si>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</si>
  <si>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</si>
  <si>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</si>
  <si>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</si>
  <si>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</si>
  <si>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</si>
  <si>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</si>
  <si>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</si>
  <si>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</si>
  <si>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</si>
  <si>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</si>
  <si>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</si>
  <si>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</si>
  <si>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</si>
  <si>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</si>
  <si>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</si>
  <si>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</si>
  <si>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</si>
  <si>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</si>
  <si>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</si>
  <si>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</si>
  <si>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</si>
  <si>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</si>
  <si>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</si>
  <si>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</si>
  <si>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</si>
  <si>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</si>
  <si>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</si>
  <si>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</si>
  <si>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</si>
  <si>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</si>
  <si>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</si>
  <si>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</si>
  <si>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</si>
  <si>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</si>
  <si>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</si>
  <si>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</si>
  <si>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</si>
  <si>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</si>
  <si>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</si>
  <si>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</si>
  <si>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</si>
  <si>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</si>
  <si>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</si>
  <si>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</si>
  <si>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</si>
  <si>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</si>
  <si>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</si>
  <si>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</si>
  <si>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</si>
  <si>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</si>
  <si>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</si>
  <si>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</si>
  <si>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</si>
  <si>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</si>
  <si>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</si>
  <si>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</si>
  <si>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</si>
  <si>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</si>
  <si>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</si>
  <si>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</si>
  <si>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</si>
  <si>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</si>
  <si>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</si>
  <si>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</si>
  <si>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</si>
  <si>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</si>
  <si>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</si>
  <si>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</si>
  <si>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</si>
  <si>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</si>
  <si>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</si>
  <si>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</si>
  <si>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</si>
  <si>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</si>
  <si>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</si>
  <si>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</si>
  <si>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</si>
  <si>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</si>
  <si>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</si>
  <si>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</si>
  <si>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</si>
  <si>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</si>
  <si>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</si>
  <si>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</si>
  <si>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</si>
  <si>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</si>
  <si>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</si>
  <si>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</si>
  <si>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</si>
  <si>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</si>
  <si>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</si>
  <si>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</si>
  <si>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</si>
  <si>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</si>
  <si>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</si>
  <si>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</si>
  <si>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</si>
  <si>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</si>
  <si>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</si>
  <si>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</si>
  <si>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</si>
  <si>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</si>
  <si>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</si>
  <si>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</si>
  <si>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</si>
  <si>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</si>
  <si>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</si>
  <si>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</si>
  <si>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</si>
  <si>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</si>
  <si>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</si>
  <si>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</si>
  <si>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</si>
  <si>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</si>
  <si>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</si>
  <si>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</si>
  <si>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</si>
  <si>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</si>
  <si>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</si>
  <si>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</si>
  <si>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</si>
  <si>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</si>
  <si>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</si>
  <si>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</si>
  <si>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</si>
  <si>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</si>
  <si>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</si>
  <si>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</si>
  <si>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</si>
  <si>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</si>
  <si>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</si>
  <si>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</si>
  <si>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</si>
  <si>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</si>
  <si>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</si>
  <si>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</si>
  <si>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</si>
  <si>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</si>
  <si>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</si>
  <si>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</si>
  <si>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</si>
  <si>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</si>
  <si>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</si>
  <si>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</si>
  <si>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</si>
  <si>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</si>
  <si>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</si>
  <si>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</si>
  <si>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</si>
  <si>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</si>
  <si>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</si>
  <si>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</si>
  <si>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</si>
  <si>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</si>
  <si>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</si>
  <si>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</si>
  <si>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</si>
  <si>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</si>
  <si>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</si>
  <si>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</si>
  <si>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</si>
  <si>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</si>
  <si>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</si>
  <si>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</si>
  <si>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</si>
  <si>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</si>
  <si>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</si>
  <si>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</si>
  <si>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</si>
  <si>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</si>
  <si>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</si>
  <si>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</si>
  <si>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</si>
  <si>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</si>
  <si>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</si>
  <si>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</si>
  <si>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</si>
  <si>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</si>
  <si>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</si>
  <si>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</si>
  <si>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</si>
  <si>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</si>
  <si>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</si>
  <si>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</si>
  <si>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</si>
  <si>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</si>
  <si>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</si>
  <si>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</si>
  <si>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</si>
  <si>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</si>
  <si>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</si>
  <si>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</si>
  <si>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</si>
  <si>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</si>
  <si>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</si>
  <si>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</si>
  <si>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</si>
  <si>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</si>
  <si>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</si>
  <si>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</si>
  <si>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</si>
  <si>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</si>
  <si>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</si>
  <si>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</si>
  <si>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</si>
  <si>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</si>
  <si>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</si>
  <si>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</si>
  <si>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</si>
  <si>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</si>
  <si>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</si>
  <si>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</si>
  <si>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</si>
  <si>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</si>
  <si>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</si>
  <si>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</si>
  <si>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</si>
  <si>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</si>
  <si>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</si>
  <si>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</si>
  <si>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</si>
  <si>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</si>
  <si>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</si>
  <si>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</si>
  <si>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</si>
  <si>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</si>
  <si>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</si>
  <si>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</si>
  <si>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</si>
  <si>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</si>
  <si>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</si>
  <si>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</si>
  <si>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</si>
  <si>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</si>
  <si>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</si>
  <si>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</si>
  <si>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</si>
  <si>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</si>
  <si>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</si>
  <si>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</si>
  <si>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</si>
  <si>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</si>
  <si>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</si>
  <si>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</si>
  <si>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</si>
  <si>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</si>
  <si>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</si>
  <si>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</si>
  <si>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</si>
  <si>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</si>
  <si>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</si>
  <si>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</si>
  <si>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</si>
  <si>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</si>
  <si>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</si>
  <si>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</si>
  <si>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</si>
  <si>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</si>
  <si>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</si>
  <si>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</si>
  <si>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</si>
  <si>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</si>
  <si>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</si>
  <si>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</si>
  <si>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</si>
  <si>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</si>
  <si>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</si>
  <si>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</si>
  <si>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</si>
  <si>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</si>
  <si>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</si>
  <si>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</si>
  <si>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</si>
  <si>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</si>
  <si>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</si>
  <si>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</si>
  <si>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</si>
  <si>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</si>
  <si>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</si>
  <si>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</si>
  <si>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</si>
  <si>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</si>
  <si>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</si>
  <si>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</si>
  <si>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</si>
  <si>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</si>
  <si>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</si>
  <si>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</si>
  <si>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</si>
  <si>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</si>
  <si>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</si>
  <si>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</si>
  <si>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</si>
  <si>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</si>
  <si>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</si>
  <si>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</si>
  <si>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</si>
  <si>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</si>
  <si>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</si>
  <si>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</si>
  <si>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</si>
  <si>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</si>
  <si>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</si>
  <si>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</si>
  <si>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</si>
  <si>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</si>
  <si>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</si>
  <si>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</si>
  <si>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</si>
  <si>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</si>
  <si>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</si>
  <si>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</si>
  <si>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</si>
  <si>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</si>
  <si>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</si>
  <si>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</si>
  <si>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</si>
  <si>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</si>
  <si>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</si>
  <si>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</si>
  <si>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</si>
  <si>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</si>
  <si>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</si>
  <si>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</si>
  <si>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</si>
  <si>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</si>
  <si>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</si>
  <si>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</si>
  <si>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</si>
  <si>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</si>
  <si>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</si>
  <si>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</si>
  <si>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</si>
  <si>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</si>
  <si>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</si>
  <si>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</si>
  <si>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</si>
  <si>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</si>
  <si>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</si>
  <si>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</si>
  <si>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</si>
  <si>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</si>
  <si>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</si>
  <si>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</si>
  <si>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</si>
  <si>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</si>
  <si>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</si>
  <si>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</si>
  <si>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</si>
  <si>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</si>
  <si>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</si>
  <si>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</si>
  <si>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</si>
  <si>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</si>
  <si>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</si>
  <si>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</si>
  <si>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</si>
  <si>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</si>
  <si>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</si>
  <si>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</si>
  <si>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</si>
  <si>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</si>
  <si>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</si>
  <si>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</si>
  <si>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</si>
  <si>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</si>
  <si>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</si>
  <si>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</si>
  <si>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</si>
  <si>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</si>
  <si>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</si>
  <si>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</si>
  <si>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</si>
  <si>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</si>
  <si>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</si>
  <si>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</si>
  <si>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</si>
  <si>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</si>
  <si>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</si>
  <si>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</si>
  <si>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</si>
  <si>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</si>
  <si>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</si>
  <si>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</si>
  <si>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</si>
  <si>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</si>
  <si>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</si>
  <si>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</si>
  <si>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</si>
  <si>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</si>
  <si>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</si>
  <si>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</si>
  <si>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</si>
  <si>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</si>
  <si>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</si>
  <si>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</si>
  <si>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</si>
  <si>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</si>
  <si>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</si>
  <si>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</si>
  <si>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</si>
  <si>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</si>
  <si>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</si>
  <si>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</si>
  <si>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</si>
  <si>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</si>
  <si>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</si>
  <si>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</si>
  <si>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</si>
  <si>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</si>
  <si>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</si>
  <si>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</si>
  <si>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</si>
  <si>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</si>
  <si>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</si>
  <si>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</si>
  <si>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</si>
  <si>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</si>
  <si>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</si>
  <si>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</si>
  <si>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</si>
  <si>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</si>
  <si>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</si>
  <si>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</si>
  <si>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</si>
  <si>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</si>
  <si>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</si>
  <si>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</si>
  <si>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</si>
  <si>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</si>
  <si>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</si>
  <si>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</si>
  <si>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</si>
  <si>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</si>
  <si>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</si>
  <si>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</si>
  <si>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</si>
  <si>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</si>
  <si>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</si>
  <si>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</si>
  <si>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</si>
  <si>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</si>
  <si>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</si>
  <si>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</si>
  <si>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</si>
  <si>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</si>
  <si>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</si>
  <si>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</si>
  <si>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</si>
  <si>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</si>
  <si>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</si>
  <si>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</si>
  <si>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</si>
  <si>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</si>
  <si>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</si>
  <si>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</si>
  <si>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</si>
  <si>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</si>
  <si>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</si>
  <si>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</si>
  <si>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</si>
  <si>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</si>
  <si>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</si>
  <si>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</si>
  <si>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</si>
  <si>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</si>
  <si>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</si>
  <si>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</si>
  <si>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</si>
  <si>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</si>
  <si>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</si>
  <si>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</si>
  <si>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</si>
  <si>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</si>
  <si>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</si>
  <si>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</si>
  <si>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</si>
  <si>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</si>
  <si>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</si>
  <si>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</si>
  <si>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</si>
  <si>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</si>
  <si>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</si>
  <si>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</si>
  <si>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</si>
  <si>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</si>
  <si>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</si>
  <si>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</si>
  <si>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</si>
  <si>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</si>
  <si>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</si>
  <si>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</si>
  <si>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</si>
  <si>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</si>
  <si>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</si>
  <si>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</si>
  <si>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</si>
  <si>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</si>
  <si>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</si>
  <si>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</si>
  <si>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</si>
  <si>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</si>
  <si>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</si>
  <si>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</si>
  <si>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</si>
  <si>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</si>
  <si>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</si>
  <si>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</si>
  <si>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</si>
  <si>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</si>
  <si>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</si>
  <si>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</si>
  <si>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</si>
  <si>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</si>
  <si>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</si>
  <si>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</si>
  <si>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</si>
  <si>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</si>
  <si>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</si>
  <si>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</si>
  <si>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</si>
  <si>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</si>
  <si>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</si>
  <si>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</si>
  <si>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</si>
  <si>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</si>
  <si>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</si>
  <si>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</si>
  <si>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</si>
  <si>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</si>
  <si>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</si>
  <si>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</si>
  <si>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</si>
  <si>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</si>
  <si>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</si>
  <si>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</si>
  <si>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</si>
  <si>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</si>
  <si>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</si>
  <si>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</si>
  <si>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</si>
  <si>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</si>
  <si>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</si>
  <si>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</si>
  <si>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</si>
  <si>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</si>
  <si>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</si>
  <si>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</si>
  <si>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</si>
  <si>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</si>
  <si>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</si>
  <si>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</si>
  <si>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</si>
  <si>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</si>
  <si>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</si>
  <si>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</si>
  <si>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</si>
  <si>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</si>
  <si>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</si>
  <si>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</si>
  <si>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</si>
  <si>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</si>
  <si>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</si>
  <si>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</si>
  <si>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</si>
  <si>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</si>
  <si>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</si>
  <si>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</si>
  <si>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</si>
  <si>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</si>
  <si>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</si>
  <si>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</si>
  <si>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</si>
  <si>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</si>
  <si>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</si>
  <si>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</si>
  <si>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</si>
  <si>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</si>
  <si>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</si>
  <si>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</si>
  <si>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</si>
  <si>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</si>
  <si>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</si>
  <si>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</si>
  <si>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</si>
  <si>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</si>
  <si>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</si>
  <si>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</si>
  <si>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</si>
  <si>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</si>
  <si>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</si>
  <si>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</si>
  <si>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</si>
  <si>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</si>
  <si>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</si>
  <si>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</si>
  <si>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</si>
  <si>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</si>
  <si>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</si>
  <si>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</si>
  <si>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</si>
  <si>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</si>
  <si>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</si>
  <si>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</si>
  <si>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</si>
  <si>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</si>
  <si>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</si>
  <si>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</si>
  <si>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</si>
  <si>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</si>
  <si>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</si>
  <si>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</si>
  <si>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</si>
  <si>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</si>
  <si>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</si>
  <si>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</si>
  <si>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</si>
  <si>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</si>
  <si>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</si>
  <si>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</si>
  <si>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</si>
  <si>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</si>
  <si>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</si>
  <si>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</si>
  <si>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</si>
  <si>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</si>
  <si>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</si>
  <si>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</si>
  <si>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</si>
  <si>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</si>
  <si>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</si>
  <si>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</si>
  <si>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</si>
  <si>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</si>
  <si>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</si>
  <si>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</si>
  <si>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</si>
  <si>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</si>
  <si>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</si>
  <si>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</si>
  <si>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</si>
  <si>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</si>
  <si>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</si>
  <si>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</si>
  <si>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</si>
  <si>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</si>
  <si>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</si>
  <si>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</si>
  <si>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</si>
  <si>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</si>
  <si>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</si>
  <si>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</si>
  <si>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</si>
  <si>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</si>
  <si>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</si>
  <si>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</si>
  <si>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</si>
  <si>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</si>
  <si>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</si>
  <si>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</si>
  <si>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</si>
  <si>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</si>
  <si>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</si>
  <si>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</si>
  <si>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</si>
  <si>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</si>
  <si>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</si>
  <si>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</si>
  <si>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</si>
  <si>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</si>
  <si>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</si>
  <si>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</si>
  <si>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</si>
  <si>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</si>
  <si>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</si>
  <si>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</si>
  <si>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</si>
  <si>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</si>
  <si>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</si>
  <si>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</si>
  <si>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</si>
  <si>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</si>
  <si>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</si>
  <si>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</si>
  <si>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</si>
  <si>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</si>
  <si>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</si>
  <si>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</si>
  <si>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</si>
  <si>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</si>
  <si>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</si>
  <si>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</si>
  <si>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</si>
  <si>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</si>
  <si>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</si>
  <si>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</si>
  <si>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</si>
  <si>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</si>
  <si>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</si>
  <si>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</si>
  <si>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</si>
  <si>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</si>
  <si>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</si>
  <si>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</si>
  <si>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</si>
  <si>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</si>
  <si>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</si>
  <si>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</si>
  <si>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</si>
  <si>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</si>
  <si>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</si>
  <si>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</si>
  <si>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</si>
  <si>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</si>
  <si>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</si>
  <si>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</si>
  <si>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</si>
  <si>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</si>
  <si>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</si>
  <si>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</si>
  <si>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</si>
  <si>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</si>
  <si>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</si>
  <si>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</si>
  <si>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</si>
  <si>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</si>
  <si>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</si>
  <si>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</si>
  <si>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</si>
  <si>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</si>
  <si>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</si>
  <si>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</si>
  <si>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</si>
  <si>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</si>
  <si>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</si>
  <si>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</si>
  <si>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</si>
  <si>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</si>
  <si>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</si>
  <si>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</si>
  <si>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</si>
  <si>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</si>
  <si>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</si>
  <si>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</si>
  <si>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</si>
  <si>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</si>
  <si>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</si>
  <si>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</si>
  <si>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</si>
  <si>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</si>
  <si>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</si>
  <si>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</si>
  <si>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</si>
  <si>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</si>
  <si>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</si>
  <si>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</si>
  <si>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</si>
  <si>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</si>
  <si>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</si>
  <si>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</si>
  <si>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</si>
  <si>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</si>
  <si>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</si>
  <si>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</si>
  <si>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</si>
  <si>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</si>
  <si>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</si>
  <si>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</si>
  <si>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</si>
  <si>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</si>
  <si>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</si>
  <si>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</si>
  <si>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</si>
  <si>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</si>
  <si>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</si>
  <si>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</si>
  <si>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</si>
  <si>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</si>
  <si>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</si>
  <si>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</si>
  <si>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</si>
  <si>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</si>
  <si>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</si>
  <si>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</si>
  <si>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</si>
  <si>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</si>
  <si>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</si>
  <si>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</si>
  <si>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</si>
  <si>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</si>
  <si>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</si>
  <si>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</si>
  <si>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</si>
  <si>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</si>
  <si>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</si>
  <si>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</si>
  <si>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</si>
  <si>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</si>
  <si>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</si>
  <si>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</si>
  <si>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</si>
  <si>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</si>
  <si>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</si>
  <si>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</si>
  <si>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</si>
  <si>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</si>
  <si>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</si>
  <si>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</si>
  <si>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</si>
  <si>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</si>
  <si>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</si>
  <si>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</si>
  <si>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</si>
  <si>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</si>
  <si>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</si>
  <si>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</si>
  <si>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</si>
  <si>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</si>
  <si>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</si>
  <si>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</si>
  <si>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</si>
  <si>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</si>
  <si>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</si>
  <si>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</si>
  <si>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</si>
  <si>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</si>
  <si>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</si>
  <si>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</si>
  <si>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</si>
  <si>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</si>
  <si>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</si>
  <si>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</si>
  <si>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</si>
  <si>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</si>
  <si>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</si>
  <si>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</si>
  <si>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</si>
  <si>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</si>
  <si>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</si>
  <si>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</si>
  <si>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</si>
  <si>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</si>
  <si>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</si>
  <si>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</si>
  <si>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</si>
  <si>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</si>
  <si>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</si>
  <si>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</si>
  <si>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</si>
  <si>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</si>
  <si>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</si>
  <si>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</si>
  <si>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</si>
  <si>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</si>
  <si>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</si>
  <si>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</si>
  <si>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</si>
  <si>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</si>
  <si>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</si>
  <si>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</si>
  <si>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</si>
  <si>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</si>
  <si>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</si>
  <si>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</si>
  <si>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</si>
  <si>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</si>
  <si>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</si>
  <si>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</si>
  <si>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</si>
  <si>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</si>
  <si>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</si>
  <si>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</si>
  <si>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</si>
  <si>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</si>
  <si>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</si>
  <si>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</si>
  <si>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</si>
  <si>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</si>
  <si>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</si>
  <si>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</si>
  <si>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</si>
  <si>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</si>
  <si>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</si>
  <si>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</si>
  <si>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</si>
  <si>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</si>
  <si>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</si>
  <si>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</si>
  <si>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</si>
  <si>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</si>
  <si>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</si>
  <si>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</si>
  <si>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</si>
  <si>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</si>
  <si>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</si>
  <si>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</si>
  <si>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</si>
  <si>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</si>
  <si>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</si>
  <si>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</si>
  <si>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</si>
  <si>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</si>
  <si>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</si>
  <si>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</si>
  <si>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</si>
  <si>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</si>
  <si>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</si>
  <si>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</si>
  <si>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</si>
  <si>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</si>
  <si>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</si>
  <si>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</si>
  <si>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</si>
  <si>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</si>
  <si>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</si>
  <si>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</si>
  <si>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</si>
  <si>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</si>
  <si>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</si>
  <si>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</si>
  <si>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</si>
  <si>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</si>
  <si>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</si>
  <si>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</si>
  <si>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</si>
  <si>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</si>
  <si>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</si>
  <si>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</si>
  <si>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</si>
  <si>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</si>
  <si>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</si>
  <si>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</si>
  <si>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</si>
  <si>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</si>
  <si>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</si>
  <si>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</si>
  <si>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</si>
  <si>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</si>
  <si>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</si>
  <si>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</si>
  <si>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</si>
  <si>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</si>
  <si>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</si>
  <si>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</si>
  <si>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</si>
  <si>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</si>
  <si>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</si>
  <si>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</si>
  <si>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</si>
  <si>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</si>
  <si>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</si>
  <si>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</si>
  <si>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</si>
  <si>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</si>
  <si>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</si>
  <si>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</si>
  <si>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</si>
  <si>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</si>
  <si>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</si>
  <si>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</si>
  <si>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</si>
  <si>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</si>
  <si>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</si>
  <si>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</si>
  <si>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</si>
  <si>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</si>
  <si>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</si>
  <si>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</si>
  <si>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</si>
  <si>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</si>
  <si>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</si>
  <si>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</si>
  <si>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</si>
  <si>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</si>
  <si>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</si>
  <si>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</si>
  <si>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</si>
  <si>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</si>
  <si>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</si>
  <si>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</si>
  <si>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</si>
  <si>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</si>
  <si>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</si>
  <si>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</si>
  <si>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</si>
  <si>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</si>
  <si>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</si>
  <si>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</si>
  <si>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</si>
  <si>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</si>
  <si>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</si>
  <si>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</si>
  <si>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</si>
  <si>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</si>
  <si>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</si>
  <si>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</si>
  <si>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</si>
  <si>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</si>
  <si>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</si>
  <si>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</si>
  <si>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</si>
  <si>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</si>
  <si>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</si>
  <si>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</si>
  <si>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</si>
  <si>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</si>
  <si>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</si>
  <si>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</si>
  <si>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</si>
  <si>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</si>
  <si>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</si>
  <si>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</si>
  <si>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</si>
  <si>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</si>
  <si>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</si>
  <si>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</si>
  <si>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</si>
  <si>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</si>
  <si>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</si>
  <si>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</si>
  <si>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</si>
  <si>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</si>
  <si>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</si>
  <si>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</si>
  <si>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</si>
  <si>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</si>
  <si>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</si>
  <si>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</si>
  <si>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</si>
  <si>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</si>
  <si>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</si>
  <si>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</si>
  <si>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</si>
  <si>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</si>
  <si>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</si>
  <si>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</si>
  <si>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</si>
  <si>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</si>
  <si>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</si>
  <si>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</si>
  <si>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</si>
  <si>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</si>
  <si>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</si>
  <si>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</si>
  <si>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</si>
  <si>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</si>
  <si>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</si>
  <si>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</si>
  <si>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</si>
  <si>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</si>
  <si>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</si>
  <si>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</si>
  <si>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</si>
  <si>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</si>
  <si>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</si>
  <si>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</si>
  <si>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</si>
  <si>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</si>
  <si>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</si>
  <si>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</si>
  <si>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</si>
  <si>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</si>
  <si>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</si>
  <si>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</si>
  <si>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</si>
  <si>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</si>
  <si>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</si>
  <si>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</si>
  <si>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</si>
  <si>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</si>
  <si>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</si>
  <si>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</si>
  <si>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</si>
  <si>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</si>
  <si>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</si>
  <si>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</si>
  <si>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</si>
  <si>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</si>
  <si>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</si>
  <si>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</si>
  <si>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</si>
  <si>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</si>
  <si>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</si>
  <si>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</si>
  <si>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</si>
  <si>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</si>
  <si>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</si>
  <si>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</si>
  <si>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</si>
  <si>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</si>
  <si>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</si>
  <si>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</si>
  <si>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</si>
  <si>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</si>
  <si>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</si>
  <si>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</si>
  <si>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</si>
  <si>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</si>
  <si>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</si>
  <si>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</si>
  <si>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</si>
  <si>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</si>
  <si>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</si>
  <si>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</si>
  <si>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</si>
  <si>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</si>
  <si>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</si>
  <si>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</si>
  <si>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</si>
  <si>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</si>
  <si>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</si>
  <si>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</si>
  <si>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</si>
  <si>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</si>
  <si>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</si>
  <si>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</si>
  <si>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</si>
  <si>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</si>
  <si>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</si>
  <si>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</si>
  <si>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</si>
  <si>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</si>
  <si>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</si>
  <si>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</si>
  <si>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</si>
  <si>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</si>
  <si>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</si>
  <si>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</si>
  <si>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</si>
  <si>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</si>
  <si>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</si>
  <si>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</si>
  <si>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</si>
  <si>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</si>
  <si>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</si>
  <si>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</si>
  <si>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</si>
  <si>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</si>
  <si>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</si>
  <si>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</si>
  <si>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</si>
  <si>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</si>
  <si>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</si>
  <si>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</si>
  <si>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</si>
  <si>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</si>
  <si>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</si>
  <si>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</si>
  <si>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</si>
  <si>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</si>
  <si>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</si>
  <si>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</si>
  <si>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</si>
  <si>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</si>
  <si>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</si>
  <si>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</si>
  <si>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</si>
  <si>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</si>
  <si>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</si>
  <si>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</si>
  <si>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</si>
  <si>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</si>
  <si>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</si>
  <si>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</si>
  <si>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</si>
  <si>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</si>
  <si>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</si>
  <si>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</si>
  <si>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</si>
  <si>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</si>
  <si>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</si>
  <si>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</si>
  <si>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</si>
  <si>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</si>
  <si>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</si>
  <si>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</si>
  <si>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</si>
  <si>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</si>
  <si>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</si>
  <si>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</si>
  <si>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</si>
  <si>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</si>
  <si>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</si>
  <si>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</si>
  <si>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</si>
  <si>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</si>
  <si>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</si>
  <si>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</si>
  <si>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</si>
  <si>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</si>
  <si>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</si>
  <si>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</si>
  <si>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</si>
  <si>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</si>
  <si>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</si>
  <si>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</si>
  <si>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</si>
  <si>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</si>
  <si>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</si>
  <si>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</si>
  <si>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</si>
  <si>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</si>
  <si>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</si>
  <si>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</si>
  <si>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</si>
  <si>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</si>
  <si>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</si>
  <si>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</si>
  <si>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</si>
  <si>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</si>
  <si>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</si>
  <si>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</si>
  <si>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</si>
  <si>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</si>
  <si>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</si>
  <si>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</si>
  <si>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</si>
  <si>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</si>
  <si>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</si>
  <si>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</si>
  <si>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</si>
  <si>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</si>
  <si>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</si>
  <si>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</si>
  <si>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</si>
  <si>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</si>
  <si>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</si>
  <si>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</si>
  <si>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</si>
  <si>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</si>
  <si>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</si>
  <si>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</si>
  <si>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</si>
  <si>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</si>
  <si>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</si>
  <si>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</si>
  <si>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</si>
  <si>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</si>
  <si>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</si>
  <si>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</si>
  <si>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</si>
  <si>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</si>
  <si>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</si>
  <si>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</si>
  <si>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</si>
  <si>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</si>
  <si>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</si>
  <si>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</si>
  <si>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</si>
  <si>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</si>
  <si>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</si>
  <si>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</si>
  <si>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</si>
  <si>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</si>
  <si>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</si>
  <si>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</si>
  <si>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</si>
  <si>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</si>
  <si>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</si>
  <si>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</si>
  <si>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</si>
  <si>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</si>
  <si>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</si>
  <si>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</si>
  <si>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</si>
  <si>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</si>
  <si>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</si>
  <si>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</si>
  <si>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</si>
  <si>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</si>
  <si>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</si>
  <si>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</si>
  <si>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</si>
  <si>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</si>
  <si>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</si>
  <si>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</si>
  <si>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</si>
  <si>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</si>
  <si>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</si>
  <si>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</si>
  <si>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</si>
  <si>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</si>
  <si>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</si>
  <si>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</si>
  <si>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</si>
  <si>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</si>
  <si>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</si>
  <si>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</si>
  <si>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</si>
  <si>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</si>
  <si>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</si>
  <si>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</si>
  <si>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</si>
  <si>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</si>
  <si>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</si>
  <si>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</si>
  <si>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</si>
  <si>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</si>
  <si>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</si>
  <si>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</si>
  <si>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</si>
  <si>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</si>
  <si>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</si>
  <si>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</si>
  <si>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</si>
  <si>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</si>
  <si>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</si>
  <si>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</si>
  <si>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</si>
  <si>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</si>
  <si>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</si>
  <si>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</si>
  <si>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</si>
  <si>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</si>
  <si>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</si>
  <si>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</si>
  <si>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</si>
  <si>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</si>
  <si>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</si>
  <si>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</si>
  <si>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</si>
  <si>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</si>
  <si>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</si>
  <si>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</si>
  <si>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</si>
  <si>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</si>
  <si>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</si>
  <si>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</si>
  <si>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</si>
  <si>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</si>
  <si>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</si>
  <si>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</si>
  <si>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</si>
  <si>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</si>
  <si>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</si>
  <si>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</si>
  <si>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</si>
  <si>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</si>
  <si>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</si>
  <si>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</si>
  <si>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</si>
  <si>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</si>
  <si>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</si>
  <si>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</si>
  <si>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</si>
  <si>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</si>
  <si>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</si>
  <si>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</si>
  <si>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</si>
  <si>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</si>
  <si>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</si>
  <si>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</si>
  <si>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</si>
  <si>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</si>
  <si>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</si>
  <si>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</si>
  <si>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</si>
  <si>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</si>
  <si>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</si>
  <si>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</si>
  <si>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</si>
  <si>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</si>
  <si>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</si>
  <si>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</si>
  <si>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</si>
  <si>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</si>
  <si>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</si>
  <si>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</si>
  <si>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</si>
  <si>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</si>
  <si>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</si>
  <si>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</si>
  <si>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</si>
  <si>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</si>
  <si>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</si>
  <si>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</si>
  <si>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</si>
  <si>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</si>
  <si>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</si>
  <si>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</si>
  <si>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</si>
  <si>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</si>
  <si>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</si>
  <si>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</si>
  <si>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</si>
  <si>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</si>
  <si>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</si>
  <si>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</si>
  <si>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</si>
  <si>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</si>
  <si>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</si>
  <si>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</si>
  <si>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</si>
  <si>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</si>
  <si>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</si>
  <si>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</si>
  <si>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</si>
  <si>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</si>
  <si>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</si>
  <si>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</si>
  <si>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</si>
  <si>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</si>
  <si>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</si>
  <si>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</si>
  <si>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</si>
  <si>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</si>
  <si>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</si>
  <si>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</si>
  <si>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</si>
  <si>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</si>
  <si>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</si>
  <si>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</si>
  <si>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</si>
  <si>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</si>
  <si>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</si>
  <si>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</si>
  <si>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</si>
  <si>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</si>
  <si>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</si>
  <si>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</si>
  <si>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</si>
  <si>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</si>
  <si>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</si>
  <si>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</si>
  <si>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</si>
  <si>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</si>
  <si>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</si>
  <si>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</si>
  <si>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</si>
  <si>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</si>
  <si>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</si>
  <si>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</si>
  <si>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</si>
  <si>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</si>
  <si>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</si>
  <si>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</si>
  <si>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</si>
  <si>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</si>
  <si>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</si>
  <si>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</si>
  <si>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</si>
  <si>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</si>
  <si>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</si>
  <si>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</si>
  <si>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</si>
  <si>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</si>
  <si>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</si>
  <si>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</si>
  <si>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</si>
  <si>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</si>
  <si>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</si>
  <si>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</si>
  <si>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</si>
  <si>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</si>
  <si>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</si>
  <si>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</si>
  <si>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</si>
  <si>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</si>
  <si>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</si>
  <si>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</si>
  <si>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</si>
  <si>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</si>
  <si>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</si>
  <si>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</si>
  <si>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</si>
  <si>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</si>
  <si>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</si>
  <si>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</si>
  <si>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</si>
  <si>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</si>
  <si>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</si>
  <si>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</si>
  <si>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</si>
  <si>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</si>
  <si>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</si>
  <si>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</si>
  <si>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</si>
  <si>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</si>
  <si>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</si>
  <si>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</si>
  <si>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</si>
  <si>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</si>
  <si>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</si>
  <si>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</si>
  <si>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</si>
  <si>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</si>
  <si>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</si>
  <si>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</si>
  <si>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</si>
  <si>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</si>
  <si>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</si>
  <si>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</si>
  <si>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</si>
  <si>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</si>
  <si>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</si>
  <si>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</si>
  <si>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</si>
  <si>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</si>
  <si>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</si>
  <si>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</si>
  <si>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</si>
  <si>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</si>
  <si>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</si>
  <si>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</si>
  <si>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</si>
  <si>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</si>
  <si>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</si>
  <si>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</si>
  <si>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</si>
  <si>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</si>
  <si>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</si>
  <si>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</si>
  <si>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</si>
  <si>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</si>
  <si>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</si>
  <si>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</si>
  <si>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</si>
  <si>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</si>
  <si>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</si>
  <si>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</si>
  <si>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</si>
  <si>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</si>
  <si>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</si>
  <si>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</si>
  <si>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</si>
  <si>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</si>
  <si>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</si>
  <si>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</si>
  <si>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</si>
  <si>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</si>
  <si>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</si>
  <si>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</si>
  <si>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</si>
  <si>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</si>
  <si>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</si>
  <si>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</si>
  <si>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</si>
  <si>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</si>
  <si>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</si>
  <si>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</si>
  <si>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</si>
  <si>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</si>
  <si>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</si>
  <si>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</si>
  <si>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</si>
  <si>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</si>
  <si>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</si>
  <si>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</si>
  <si>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</si>
  <si>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</si>
  <si>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</si>
  <si>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</si>
  <si>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</si>
  <si>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</si>
  <si>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</si>
  <si>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</si>
  <si>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</si>
  <si>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</si>
  <si>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</si>
  <si>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</si>
  <si>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</si>
  <si>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</si>
  <si>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</si>
  <si>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</si>
  <si>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</si>
  <si>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</si>
  <si>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</si>
  <si>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</si>
  <si>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</si>
  <si>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</si>
  <si>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</si>
  <si>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</si>
  <si>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</si>
  <si>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</si>
  <si>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</si>
  <si>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</si>
  <si>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</si>
  <si>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</si>
  <si>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</si>
  <si>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</si>
  <si>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</si>
  <si>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</si>
  <si>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</si>
  <si>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</si>
  <si>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</si>
  <si>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</si>
  <si>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</si>
  <si>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</si>
  <si>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</si>
  <si>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</si>
  <si>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</si>
  <si>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</si>
  <si>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</si>
  <si>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</si>
  <si>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</si>
  <si>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</si>
  <si>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</si>
  <si>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</si>
  <si>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</si>
  <si>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</si>
  <si>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</si>
  <si>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</si>
  <si>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</si>
  <si>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</si>
  <si>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</si>
  <si>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</si>
  <si>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</si>
  <si>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</si>
  <si>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</si>
  <si>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</si>
  <si>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</si>
  <si>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</si>
  <si>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</si>
  <si>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</si>
  <si>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</si>
  <si>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</si>
  <si>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</si>
  <si>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</si>
  <si>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</si>
  <si>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</si>
  <si>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</si>
  <si>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</si>
  <si>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</si>
  <si>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</si>
  <si>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</si>
  <si>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</si>
  <si>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</si>
  <si>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</si>
  <si>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</si>
  <si>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</si>
  <si>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</si>
  <si>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</si>
  <si>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</si>
  <si>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</si>
  <si>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</si>
  <si>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</si>
  <si>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</si>
  <si>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</si>
  <si>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</si>
  <si>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</si>
  <si>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</si>
  <si>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</si>
  <si>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</si>
  <si>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</si>
  <si>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</si>
  <si>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</si>
  <si>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</si>
  <si>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</si>
  <si>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</si>
  <si>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</si>
  <si>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</si>
  <si>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</si>
  <si>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</si>
  <si>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</si>
  <si>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</si>
  <si>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</si>
  <si>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</si>
  <si>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</si>
  <si>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</si>
  <si>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</si>
  <si>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</si>
  <si>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</si>
  <si>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</si>
  <si>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</si>
  <si>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</si>
  <si>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</si>
  <si>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</si>
  <si>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</si>
  <si>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</si>
  <si>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</si>
  <si>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</si>
  <si>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</si>
  <si>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</si>
  <si>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</si>
  <si>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</si>
  <si>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</si>
  <si>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</si>
  <si>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</si>
  <si>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</si>
  <si>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</si>
  <si>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</si>
  <si>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</si>
  <si>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</si>
  <si>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</si>
  <si>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</si>
  <si>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</si>
  <si>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</si>
  <si>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</si>
  <si>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</si>
  <si>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</si>
  <si>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</si>
  <si>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</si>
  <si>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</si>
  <si>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</si>
  <si>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</si>
  <si>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</si>
  <si>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</si>
  <si>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</si>
  <si>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</si>
  <si>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</si>
  <si>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</si>
  <si>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</si>
  <si>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</si>
  <si>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</si>
  <si>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</si>
  <si>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</si>
  <si>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</si>
  <si>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</si>
  <si>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</si>
  <si>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</si>
  <si>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</si>
  <si>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</si>
  <si>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</si>
  <si>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</si>
  <si>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</si>
  <si>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</si>
  <si>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</si>
  <si>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</si>
  <si>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</si>
  <si>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</si>
  <si>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</si>
  <si>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</si>
  <si>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</si>
  <si>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</si>
  <si>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</si>
  <si>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</si>
  <si>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</si>
  <si>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</si>
  <si>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</si>
  <si>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</si>
  <si>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</si>
  <si>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</si>
  <si>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</si>
  <si>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</si>
  <si>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</si>
  <si>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</si>
  <si>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</si>
  <si>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</si>
  <si>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</si>
  <si>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</si>
  <si>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</si>
  <si>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</si>
  <si>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</si>
  <si>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</si>
  <si>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</si>
  <si>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</si>
  <si>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</si>
  <si>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</si>
  <si>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</si>
  <si>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</si>
  <si>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</si>
  <si>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</si>
  <si>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</si>
  <si>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</si>
  <si>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</si>
  <si>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</si>
  <si>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</si>
  <si>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</si>
  <si>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</si>
  <si>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</si>
  <si>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</si>
  <si>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</si>
  <si>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</si>
  <si>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</si>
  <si>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</si>
  <si>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</si>
  <si>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</si>
  <si>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</si>
  <si>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</si>
  <si>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</si>
  <si>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</si>
  <si>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</si>
  <si>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</si>
  <si>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</si>
  <si>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</si>
  <si>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</si>
  <si>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</si>
  <si>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</si>
  <si>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</si>
  <si>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</si>
  <si>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</si>
  <si>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</si>
  <si>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</si>
  <si>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</si>
  <si>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</si>
  <si>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</si>
  <si>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</si>
  <si>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</si>
  <si>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</si>
  <si>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</si>
  <si>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</si>
  <si>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</si>
  <si>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</si>
  <si>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</si>
  <si>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</si>
  <si>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</si>
  <si>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</si>
  <si>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</si>
  <si>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</si>
  <si>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</si>
  <si>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</si>
  <si>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</si>
  <si>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</si>
  <si>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</si>
  <si>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</si>
  <si>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</si>
  <si>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</si>
  <si>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</si>
  <si>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</si>
  <si>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</si>
  <si>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</si>
  <si>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</si>
  <si>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</si>
  <si>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</si>
  <si>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</si>
  <si>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</si>
  <si>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</si>
  <si>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</si>
  <si>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</si>
  <si>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</si>
  <si>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</si>
  <si>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</si>
  <si>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</si>
  <si>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</si>
  <si>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</si>
  <si>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</si>
  <si>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</si>
  <si>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</si>
  <si>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</si>
  <si>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</si>
  <si>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</si>
  <si>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</si>
  <si>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</si>
  <si>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</si>
  <si>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</si>
  <si>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</si>
  <si>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</si>
  <si>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</si>
  <si>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</si>
  <si>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</si>
  <si>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</si>
  <si>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</si>
  <si>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</si>
  <si>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</si>
  <si>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</si>
  <si>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</si>
  <si>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</si>
  <si>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</si>
  <si>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</si>
  <si>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</si>
  <si>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</si>
  <si>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</si>
  <si>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</si>
  <si>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</si>
  <si>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</si>
  <si>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</si>
  <si>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</si>
  <si>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</si>
  <si>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</si>
  <si>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</si>
  <si>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</si>
  <si>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</si>
  <si>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</si>
  <si>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</si>
  <si>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</si>
  <si>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</si>
  <si>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</si>
  <si>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</si>
  <si>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</si>
  <si>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</si>
  <si>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</si>
  <si>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</si>
  <si>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</si>
  <si>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</si>
  <si>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</si>
  <si>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</si>
  <si>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</si>
  <si>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</si>
  <si>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</si>
  <si>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</si>
  <si>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</si>
  <si>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</si>
  <si>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</si>
  <si>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</si>
  <si>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</si>
  <si>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</si>
  <si>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</si>
  <si>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</si>
  <si>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</si>
  <si>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</si>
  <si>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</si>
  <si>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</si>
  <si>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</si>
  <si>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</si>
  <si>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</si>
  <si>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</si>
  <si>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</si>
  <si>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</si>
  <si>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</si>
  <si>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</si>
  <si>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</si>
  <si>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</si>
  <si>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</si>
  <si>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</si>
  <si>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</si>
  <si>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</si>
  <si>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</si>
  <si>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</si>
  <si>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</si>
  <si>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</si>
  <si>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</si>
  <si>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</si>
  <si>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</si>
  <si>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</si>
  <si>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</si>
  <si>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</si>
  <si>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</si>
  <si>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</si>
  <si>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</si>
  <si>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</si>
  <si>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</si>
  <si>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</si>
  <si>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</si>
  <si>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</si>
  <si>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</si>
  <si>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</si>
  <si>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</si>
  <si>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</si>
  <si>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</si>
  <si>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</si>
  <si>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</si>
  <si>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</si>
  <si>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</si>
  <si>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</si>
  <si>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</si>
  <si>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</si>
  <si>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</si>
  <si>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</si>
  <si>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</si>
  <si>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</si>
  <si>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</si>
  <si>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</si>
  <si>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</si>
  <si>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</si>
  <si>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</si>
  <si>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</si>
  <si>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</si>
  <si>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</si>
  <si>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</si>
  <si>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</si>
  <si>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</si>
  <si>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</si>
  <si>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</si>
  <si>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</si>
  <si>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</si>
  <si>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</si>
  <si>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</si>
  <si>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</si>
  <si>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</si>
  <si>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</si>
  <si>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</si>
  <si>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</si>
  <si>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</si>
  <si>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</si>
  <si>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</si>
  <si>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</si>
  <si>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</si>
  <si>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</si>
  <si>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</si>
  <si>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</si>
  <si>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</si>
  <si>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</si>
  <si>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</si>
  <si>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</si>
  <si>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</si>
  <si>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</si>
  <si>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</si>
  <si>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</si>
  <si>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</si>
  <si>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</si>
  <si>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</si>
  <si>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</si>
  <si>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</si>
  <si>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</si>
  <si>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</si>
  <si>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</si>
  <si>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</si>
  <si>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</si>
  <si>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</si>
  <si>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</si>
  <si>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</si>
  <si>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</si>
  <si>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</si>
  <si>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</si>
  <si>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</si>
  <si>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</si>
  <si>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</si>
  <si>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</si>
  <si>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</si>
  <si>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</si>
  <si>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</si>
  <si>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</si>
  <si>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</si>
  <si>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</si>
  <si>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</si>
  <si>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</si>
  <si>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</si>
  <si>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</si>
  <si>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</si>
  <si>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</si>
  <si>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</si>
  <si>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</si>
  <si>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</si>
  <si>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</si>
  <si>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</si>
  <si>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</si>
  <si>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</si>
  <si>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</si>
  <si>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</si>
  <si>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</si>
  <si>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</si>
  <si>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</si>
  <si>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</si>
  <si>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</si>
  <si>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</si>
  <si>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</si>
  <si>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</si>
  <si>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</si>
  <si>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</si>
  <si>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</si>
  <si>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</si>
  <si>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</si>
  <si>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</si>
  <si>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</si>
  <si>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</si>
  <si>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</si>
  <si>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</si>
  <si>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</si>
  <si>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</si>
  <si>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</si>
  <si>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</si>
  <si>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</si>
  <si>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</si>
  <si>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</si>
  <si>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</si>
  <si>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</si>
  <si>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</si>
  <si>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</si>
  <si>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</si>
  <si>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</si>
  <si>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</si>
  <si>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</si>
  <si>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</si>
  <si>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</si>
  <si>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</si>
  <si>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</si>
  <si>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</si>
  <si>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</si>
  <si>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</si>
  <si>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</si>
  <si>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</si>
  <si>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</si>
  <si>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</si>
  <si>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</si>
  <si>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</si>
  <si>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</si>
  <si>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</si>
  <si>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</si>
  <si>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</si>
  <si>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</si>
  <si>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</si>
  <si>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</si>
  <si>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</si>
  <si>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</si>
  <si>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</si>
  <si>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</si>
  <si>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</si>
  <si>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</si>
  <si>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</si>
  <si>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</si>
  <si>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</si>
  <si>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</si>
  <si>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</si>
  <si>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</si>
  <si>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</si>
  <si>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</si>
  <si>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</si>
  <si>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</si>
  <si>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</si>
  <si>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</si>
  <si>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</si>
  <si>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</si>
  <si>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</si>
  <si>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</si>
  <si>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</si>
  <si>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</si>
  <si>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</si>
  <si>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</si>
  <si>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</si>
  <si>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</si>
  <si>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</si>
  <si>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</si>
  <si>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</si>
  <si>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</si>
  <si>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</si>
  <si>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</si>
  <si>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</si>
  <si>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</si>
  <si>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</si>
  <si>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</si>
  <si>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</si>
  <si>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</si>
  <si>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</si>
  <si>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</si>
  <si>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</si>
  <si>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</si>
  <si>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</si>
  <si>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</si>
  <si>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</si>
  <si>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</si>
  <si>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</si>
  <si>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</si>
  <si>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</si>
  <si>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</si>
  <si>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</si>
  <si>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</si>
  <si>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</si>
  <si>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</si>
  <si>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</si>
  <si>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</si>
  <si>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</si>
  <si>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</si>
  <si>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</si>
  <si>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</si>
  <si>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</si>
  <si>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</si>
  <si>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</si>
  <si>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</si>
  <si>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</si>
  <si>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</si>
  <si>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</si>
  <si>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</si>
  <si>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</si>
  <si>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</si>
  <si>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</si>
  <si>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</si>
  <si>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</si>
  <si>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</si>
  <si>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</si>
  <si>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</si>
  <si>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</si>
  <si>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</si>
  <si>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</si>
  <si>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</si>
  <si>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</si>
  <si>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</si>
  <si>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</si>
  <si>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</si>
  <si>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</si>
  <si>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</si>
  <si>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</si>
  <si>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</si>
  <si>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</si>
  <si>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</si>
  <si>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</si>
  <si>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</si>
  <si>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</si>
  <si>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</si>
  <si>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</si>
  <si>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</si>
  <si>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</si>
  <si>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</si>
  <si>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</si>
  <si>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</si>
  <si>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</si>
  <si>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</si>
  <si>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</si>
  <si>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</si>
  <si>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</si>
  <si>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</si>
  <si>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</si>
  <si>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</si>
  <si>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</si>
  <si>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</si>
  <si>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</si>
  <si>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</si>
  <si>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</si>
  <si>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</si>
  <si>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</si>
  <si>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</si>
  <si>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</si>
  <si>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</si>
  <si>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</si>
  <si>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</si>
  <si>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</si>
  <si>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</si>
  <si>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</si>
  <si>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</si>
  <si>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</si>
  <si>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</si>
  <si>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</si>
  <si>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</si>
  <si>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</si>
  <si>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</si>
  <si>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</si>
  <si>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</si>
  <si>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</si>
  <si>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</si>
  <si>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</si>
  <si>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</si>
  <si>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</si>
  <si>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</si>
  <si>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</si>
  <si>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</si>
  <si>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</si>
  <si>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</si>
  <si>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</si>
  <si>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</si>
  <si>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</si>
  <si>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</si>
  <si>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</si>
  <si>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</si>
  <si>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</si>
  <si>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</si>
  <si>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</si>
  <si>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</si>
  <si>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</si>
  <si>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</si>
  <si>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</si>
  <si>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</si>
  <si>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</si>
  <si>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</si>
  <si>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</si>
  <si>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</si>
  <si>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</si>
  <si>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</si>
  <si>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</si>
  <si>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</si>
  <si>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</si>
  <si>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</si>
  <si>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</si>
  <si>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</si>
  <si>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</si>
  <si>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</si>
  <si>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</si>
  <si>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</si>
  <si>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</si>
  <si>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</si>
  <si>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</si>
  <si>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</si>
  <si>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</si>
  <si>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</si>
  <si>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</si>
  <si>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</si>
  <si>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</si>
  <si>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</si>
  <si>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</si>
  <si>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</si>
  <si>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</si>
  <si>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</si>
  <si>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</si>
  <si>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</si>
  <si>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</si>
  <si>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</si>
  <si>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</si>
  <si>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</si>
  <si>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</si>
  <si>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</si>
  <si>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</si>
  <si>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</si>
  <si>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</si>
  <si>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</si>
  <si>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</si>
  <si>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</si>
  <si>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</si>
  <si>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</si>
  <si>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</si>
  <si>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</si>
  <si>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</si>
  <si>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</si>
  <si>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</si>
  <si>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</si>
  <si>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</si>
  <si>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</si>
  <si>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</si>
  <si>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</si>
  <si>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</si>
  <si>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</si>
  <si>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</si>
  <si>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</si>
  <si>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</si>
  <si>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</si>
  <si>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</si>
  <si>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</si>
  <si>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</si>
  <si>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</si>
  <si>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</si>
  <si>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</si>
  <si>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</si>
  <si>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</si>
  <si>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</si>
  <si>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</si>
  <si>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</si>
  <si>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</si>
  <si>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</si>
  <si>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</si>
  <si>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</si>
  <si>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</si>
  <si>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</si>
  <si>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</si>
  <si>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</si>
  <si>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</si>
  <si>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</si>
  <si>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</si>
  <si>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</si>
  <si>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</si>
  <si>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</si>
  <si>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</si>
  <si>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</si>
  <si>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</si>
  <si>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</si>
  <si>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</si>
  <si>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</si>
  <si>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</si>
  <si>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</si>
  <si>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</si>
  <si>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</si>
  <si>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</si>
  <si>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</si>
  <si>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</si>
  <si>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</si>
  <si>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</si>
  <si>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</si>
  <si>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</si>
  <si>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</si>
  <si>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</si>
  <si>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</si>
  <si>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</si>
  <si>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</si>
  <si>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</si>
  <si>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</si>
  <si>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</si>
  <si>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</si>
  <si>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</si>
  <si>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</si>
  <si>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</si>
  <si>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</si>
  <si>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</si>
  <si>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</si>
  <si>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</si>
  <si>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</si>
  <si>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</si>
  <si>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</si>
  <si>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</si>
  <si>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</si>
  <si>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</si>
  <si>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</si>
  <si>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</si>
  <si>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</si>
  <si>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</si>
  <si>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</si>
  <si>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</si>
  <si>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</si>
  <si>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</si>
  <si>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</si>
  <si>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</si>
  <si>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</si>
  <si>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</si>
  <si>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</si>
  <si>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</si>
  <si>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</si>
  <si>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</si>
  <si>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</si>
  <si>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</si>
  <si>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</si>
  <si>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</si>
  <si>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</si>
  <si>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</si>
  <si>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</si>
  <si>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</si>
  <si>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</si>
  <si>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</si>
  <si>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</si>
  <si>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</si>
  <si>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</si>
  <si>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</si>
  <si>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</si>
  <si>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</si>
  <si>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</si>
  <si>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</si>
  <si>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</si>
  <si>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</si>
  <si>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</si>
  <si>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</si>
  <si>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</si>
  <si>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</si>
  <si>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</si>
  <si>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</si>
  <si>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</si>
  <si>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</si>
  <si>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</si>
  <si>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</si>
  <si>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</si>
  <si>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</si>
  <si>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</si>
  <si>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</si>
  <si>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</si>
  <si>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</si>
  <si>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</si>
  <si>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</si>
  <si>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</si>
  <si>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</si>
  <si>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</si>
  <si>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</si>
  <si>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</si>
  <si>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</si>
  <si>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</si>
  <si>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</si>
  <si>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</si>
  <si>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</si>
  <si>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</si>
  <si>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</si>
  <si>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</si>
  <si>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</si>
  <si>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</si>
  <si>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</si>
  <si>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</si>
  <si>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</si>
  <si>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</si>
  <si>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</si>
  <si>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</si>
  <si>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</si>
  <si>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</si>
  <si>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</si>
  <si>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</si>
  <si>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</si>
  <si>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</si>
  <si>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</si>
  <si>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</si>
  <si>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</si>
  <si>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</si>
  <si>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</si>
  <si>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</si>
  <si>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</si>
  <si>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</si>
  <si>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</si>
  <si>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</si>
  <si>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</si>
  <si>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</si>
  <si>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</si>
  <si>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</si>
  <si>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</si>
  <si>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</si>
  <si>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</si>
  <si>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</si>
  <si>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</si>
  <si>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</si>
  <si>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</si>
  <si>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</si>
  <si>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</si>
  <si>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</si>
  <si>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</si>
  <si>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</si>
  <si>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</si>
  <si>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</si>
  <si>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</si>
  <si>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</si>
  <si>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</si>
  <si>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</si>
  <si>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</si>
  <si>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</si>
  <si>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</si>
  <si>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</si>
  <si>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</si>
  <si>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</si>
  <si>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</si>
  <si>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</si>
  <si>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</si>
  <si>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</si>
  <si>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</si>
  <si>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</si>
  <si>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</si>
  <si>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</si>
  <si>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</si>
  <si>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</si>
  <si>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</si>
  <si>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</si>
  <si>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</si>
  <si>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</si>
  <si>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</si>
  <si>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</si>
  <si>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</si>
  <si>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</si>
  <si>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</si>
  <si>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</si>
  <si>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</si>
  <si>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</si>
  <si>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</si>
  <si>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</si>
  <si>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</si>
  <si>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</si>
  <si>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</si>
  <si>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</si>
  <si>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</si>
  <si>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</si>
  <si>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</si>
  <si>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</si>
  <si>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</si>
  <si>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</si>
  <si>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</si>
  <si>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</si>
  <si>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</si>
  <si>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</si>
  <si>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</si>
  <si>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</si>
  <si>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</si>
  <si>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</si>
  <si>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</si>
  <si>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</si>
  <si>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</si>
  <si>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</si>
  <si>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</si>
  <si>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</si>
  <si>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</si>
  <si>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</si>
  <si>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</si>
  <si>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</si>
  <si>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</si>
  <si>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</si>
  <si>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</si>
  <si>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</si>
  <si>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</si>
  <si>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</si>
  <si>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</si>
  <si>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</si>
  <si>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</si>
  <si>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</si>
  <si>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</si>
  <si>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</si>
  <si>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</si>
  <si>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</si>
  <si>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</si>
  <si>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</si>
  <si>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</si>
  <si>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</si>
  <si>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</si>
  <si>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</si>
  <si>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</si>
  <si>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</si>
  <si>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</si>
  <si>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</si>
  <si>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</si>
  <si>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</si>
  <si>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</si>
  <si>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</si>
  <si>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</si>
  <si>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</si>
  <si>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</si>
  <si>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</si>
  <si>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</si>
  <si>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</si>
  <si>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</si>
  <si>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</si>
  <si>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</si>
  <si>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</si>
  <si>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</si>
  <si>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</si>
  <si>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</si>
  <si>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</si>
  <si>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</si>
  <si>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</si>
  <si>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</si>
  <si>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</si>
  <si>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</si>
  <si>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</si>
  <si>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</si>
  <si>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</si>
  <si>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</si>
  <si>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</si>
  <si>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</si>
  <si>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</si>
  <si>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</si>
  <si>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</si>
  <si>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</si>
  <si>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</si>
  <si>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</si>
  <si>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</si>
  <si>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</si>
  <si>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</si>
  <si>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</si>
  <si>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</si>
  <si>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</si>
  <si>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</si>
  <si>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</si>
  <si>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</si>
  <si>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</si>
  <si>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</si>
  <si>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</si>
  <si>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</si>
  <si>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</si>
  <si>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</si>
  <si>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</si>
  <si>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</si>
  <si>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</si>
  <si>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</si>
  <si>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</si>
  <si>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</si>
  <si>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</si>
  <si>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</si>
  <si>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</si>
  <si>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</si>
  <si>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</si>
  <si>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</si>
  <si>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</si>
  <si>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</si>
  <si>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</si>
  <si>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</si>
  <si>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</si>
  <si>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</si>
  <si>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</si>
  <si>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</si>
  <si>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</si>
  <si>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</si>
  <si>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</si>
  <si>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</si>
  <si>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</si>
  <si>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</si>
  <si>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</si>
  <si>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</si>
  <si>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</si>
  <si>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</si>
  <si>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</si>
  <si>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</si>
  <si>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</si>
  <si>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</si>
  <si>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</si>
  <si>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</si>
  <si>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</si>
  <si>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</si>
  <si>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</si>
  <si>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</si>
  <si>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</si>
  <si>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</si>
  <si>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</si>
  <si>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</si>
  <si>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</si>
  <si>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</si>
  <si>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</si>
  <si>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</si>
  <si>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</si>
  <si>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</si>
  <si>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</si>
  <si>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</si>
  <si>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</si>
  <si>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</si>
  <si>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</si>
  <si>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</si>
  <si>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</si>
  <si>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</si>
  <si>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</si>
  <si>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</si>
  <si>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</si>
  <si>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</si>
  <si>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</si>
  <si>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</si>
  <si>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</si>
  <si>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</si>
  <si>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</si>
  <si>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</si>
  <si>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</si>
  <si>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</si>
  <si>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</si>
  <si>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</si>
  <si>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</si>
  <si>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</si>
  <si>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</si>
  <si>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</si>
  <si>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</si>
  <si>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</si>
  <si>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</si>
  <si>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</si>
  <si>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</si>
  <si>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</si>
  <si>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</si>
  <si>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</si>
  <si>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</si>
  <si>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</si>
  <si>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</si>
  <si>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</si>
  <si>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</si>
  <si>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</si>
  <si>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</si>
  <si>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</si>
  <si>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</si>
  <si>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</si>
  <si>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</si>
  <si>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</si>
  <si>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</si>
  <si>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</si>
  <si>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</si>
  <si>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</si>
  <si>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</si>
  <si>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</si>
  <si>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</si>
  <si>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</si>
  <si>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</si>
  <si>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</si>
  <si>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</si>
  <si>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</si>
  <si>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</si>
  <si>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</si>
  <si>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</si>
  <si>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</si>
  <si>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</si>
  <si>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</si>
  <si>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</si>
  <si>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</si>
  <si>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</si>
  <si>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</si>
  <si>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</si>
  <si>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</si>
  <si>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</si>
  <si>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</si>
  <si>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</si>
  <si>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</si>
  <si>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</si>
  <si>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</si>
  <si>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</si>
  <si>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</si>
  <si>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</si>
  <si>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</si>
  <si>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</si>
  <si>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</si>
  <si>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</si>
  <si>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</si>
  <si>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</si>
  <si>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</si>
  <si>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</si>
  <si>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</si>
  <si>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</si>
  <si>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</si>
  <si>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</si>
  <si>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</si>
  <si>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</si>
  <si>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</si>
  <si>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</si>
  <si>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</si>
  <si>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</si>
  <si>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</si>
  <si>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</si>
  <si>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</si>
  <si>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</si>
  <si>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</si>
  <si>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</si>
  <si>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</si>
  <si>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</si>
  <si>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</si>
  <si>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</si>
  <si>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</si>
  <si>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</si>
  <si>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</si>
  <si>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</si>
  <si>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</si>
  <si>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</si>
  <si>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</si>
  <si>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</si>
  <si>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</si>
  <si>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</si>
  <si>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</si>
  <si>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</si>
  <si>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</si>
  <si>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</si>
  <si>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</si>
  <si>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</si>
  <si>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</si>
  <si>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</si>
  <si>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</si>
  <si>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</si>
  <si>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</si>
  <si>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</si>
  <si>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</si>
  <si>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</si>
  <si>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</si>
  <si>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</si>
  <si>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</si>
  <si>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</si>
  <si>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</si>
  <si>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</si>
  <si>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</si>
  <si>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</si>
  <si>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</si>
  <si>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</si>
  <si>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</si>
  <si>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</si>
  <si>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</si>
  <si>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</si>
  <si>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</si>
  <si>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</si>
  <si>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</si>
  <si>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</si>
  <si>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</si>
  <si>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</si>
  <si>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</si>
  <si>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</si>
  <si>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</si>
  <si>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</si>
  <si>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</si>
  <si>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</si>
  <si>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</si>
  <si>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</si>
  <si>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</si>
  <si>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</si>
  <si>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</si>
  <si>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</si>
  <si>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</si>
  <si>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</si>
  <si>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</si>
  <si>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</si>
  <si>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</si>
  <si>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</si>
  <si>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</si>
  <si>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</si>
  <si>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</si>
  <si>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</si>
  <si>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</si>
  <si>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</si>
  <si>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</si>
  <si>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</si>
  <si>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</si>
  <si>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</si>
  <si>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</si>
  <si>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</si>
  <si>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</si>
  <si>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</si>
  <si>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</si>
  <si>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</si>
  <si>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</si>
  <si>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</si>
  <si>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</si>
  <si>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</si>
  <si>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</si>
  <si>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</si>
  <si>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</si>
  <si>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</si>
  <si>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</si>
  <si>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</si>
  <si>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</si>
  <si>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</si>
  <si>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</si>
  <si>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</si>
  <si>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</si>
  <si>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</si>
  <si>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</si>
  <si>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</si>
  <si>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</si>
  <si>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</si>
  <si>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</si>
  <si>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</si>
  <si>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</si>
  <si>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</si>
  <si>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</si>
  <si>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</si>
  <si>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</si>
  <si>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</si>
  <si>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</si>
  <si>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</si>
  <si>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</si>
  <si>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</si>
  <si>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</si>
  <si>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</si>
  <si>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</si>
  <si>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</si>
  <si>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</si>
  <si>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</si>
  <si>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</si>
  <si>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</si>
  <si>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</si>
  <si>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</si>
  <si>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</si>
  <si>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</si>
  <si>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</si>
  <si>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</si>
  <si>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</si>
  <si>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</si>
  <si>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</si>
  <si>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</si>
  <si>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</si>
  <si>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</si>
  <si>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</si>
  <si>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</si>
  <si>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</si>
  <si>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</si>
  <si>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</si>
  <si>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</si>
  <si>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</si>
  <si>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</si>
  <si>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</si>
  <si>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</si>
  <si>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</si>
  <si>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</si>
  <si>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</si>
  <si>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</si>
  <si>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</si>
  <si>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</si>
  <si>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</si>
  <si>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</si>
  <si>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</si>
  <si>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</si>
  <si>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</si>
  <si>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</si>
  <si>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</si>
  <si>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</si>
  <si>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</si>
  <si>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</si>
  <si>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</si>
  <si>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</si>
  <si>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</si>
  <si>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</si>
  <si>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</si>
  <si>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</si>
  <si>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</si>
  <si>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</si>
  <si>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</si>
  <si>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</si>
  <si>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</si>
  <si>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</si>
  <si>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</si>
  <si>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</si>
  <si>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</si>
  <si>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</si>
  <si>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</si>
  <si>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</si>
  <si>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</si>
  <si>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</si>
  <si>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</si>
  <si>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</si>
  <si>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</si>
  <si>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</si>
  <si>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</si>
  <si>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</si>
  <si>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</si>
  <si>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</si>
  <si>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</si>
  <si>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</si>
  <si>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</si>
  <si>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</si>
  <si>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</si>
  <si>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</si>
  <si>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</si>
  <si>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</si>
  <si>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</si>
  <si>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</si>
  <si>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</si>
  <si>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</si>
  <si>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</si>
  <si>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</si>
  <si>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</si>
  <si>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</si>
  <si>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</si>
  <si>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</si>
  <si>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</si>
  <si>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</si>
  <si>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</si>
  <si>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</si>
  <si>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</si>
  <si>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</si>
  <si>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</si>
  <si>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</si>
  <si>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</si>
  <si>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</si>
  <si>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</si>
  <si>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</si>
  <si>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</si>
  <si>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</si>
  <si>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</si>
  <si>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</si>
  <si>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</si>
  <si>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</si>
  <si>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</si>
  <si>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</si>
  <si>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</si>
  <si>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</si>
  <si>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</si>
  <si>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</si>
  <si>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</si>
  <si>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</si>
  <si>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</si>
  <si>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</si>
  <si>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</si>
  <si>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</si>
  <si>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</si>
  <si>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</si>
  <si>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</si>
  <si>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</si>
  <si>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</si>
  <si>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</si>
  <si>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</si>
  <si>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</si>
  <si>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</si>
  <si>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</si>
  <si>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</si>
  <si>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</si>
  <si>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</si>
  <si>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</si>
  <si>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</si>
  <si>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</si>
  <si>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</si>
  <si>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</si>
  <si>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</si>
  <si>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</si>
  <si>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</si>
  <si>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</si>
  <si>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</si>
  <si>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</si>
  <si>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</si>
  <si>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</si>
  <si>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</si>
  <si>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</si>
  <si>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</si>
  <si>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</si>
  <si>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</si>
  <si>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</si>
  <si>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</si>
  <si>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</si>
  <si>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</si>
  <si>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</si>
  <si>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</si>
  <si>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</si>
  <si>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</si>
  <si>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</si>
  <si>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</si>
  <si>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</si>
  <si>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</si>
  <si>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</si>
  <si>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</si>
  <si>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</si>
  <si>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</si>
  <si>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</si>
  <si>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</si>
  <si>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</si>
  <si>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</si>
  <si>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</si>
  <si>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</si>
  <si>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</si>
  <si>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</si>
  <si>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</si>
  <si>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</si>
  <si>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</si>
  <si>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</si>
  <si>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</si>
  <si>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</si>
  <si>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</si>
  <si>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</si>
  <si>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</si>
  <si>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</si>
  <si>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</si>
  <si>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</si>
  <si>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</si>
  <si>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</si>
  <si>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</si>
  <si>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</si>
  <si>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</si>
  <si>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</si>
  <si>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</si>
  <si>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</si>
  <si>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</si>
  <si>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</si>
  <si>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</si>
  <si>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</si>
  <si>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</si>
  <si>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</si>
  <si>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</si>
  <si>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</si>
  <si>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</si>
  <si>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</si>
  <si>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</si>
  <si>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</si>
  <si>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</si>
  <si>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</si>
  <si>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</si>
  <si>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</si>
  <si>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</si>
  <si>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</si>
  <si>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</si>
  <si>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</si>
  <si>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</si>
  <si>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</si>
  <si>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</si>
  <si>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</si>
  <si>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</si>
  <si>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</si>
  <si>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</si>
  <si>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</si>
  <si>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</si>
  <si>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</si>
  <si>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</si>
  <si>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</si>
  <si>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</si>
  <si>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</si>
  <si>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</si>
  <si>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</si>
  <si>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</si>
  <si>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</si>
  <si>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</si>
  <si>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</si>
  <si>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</si>
  <si>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</si>
  <si>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</si>
  <si>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</si>
  <si>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</si>
  <si>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</si>
  <si>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</si>
  <si>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</si>
  <si>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</si>
  <si>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</si>
  <si>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</si>
  <si>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</si>
  <si>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</si>
  <si>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</si>
  <si>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</si>
  <si>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</si>
  <si>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</si>
  <si>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</si>
  <si>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</si>
  <si>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</si>
  <si>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</si>
  <si>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</si>
  <si>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</si>
  <si>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</si>
  <si>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</si>
  <si>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</si>
  <si>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</si>
  <si>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</si>
  <si>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</si>
  <si>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</si>
  <si>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</si>
  <si>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</si>
  <si>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</si>
  <si>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</si>
  <si>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</si>
  <si>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</si>
  <si>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</si>
  <si>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</si>
  <si>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</si>
  <si>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</si>
  <si>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</si>
  <si>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</si>
  <si>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</si>
  <si>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</si>
  <si>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</si>
  <si>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</si>
  <si>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</si>
  <si>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</si>
  <si>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</si>
  <si>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</si>
  <si>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</si>
  <si>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</si>
  <si>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</si>
  <si>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</si>
  <si>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</si>
  <si>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</si>
  <si>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</si>
  <si>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</si>
  <si>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</si>
  <si>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</si>
  <si>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</si>
  <si>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</si>
  <si>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</si>
  <si>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</si>
  <si>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</si>
  <si>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</si>
  <si>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</si>
  <si>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</si>
  <si>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</si>
  <si>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</si>
  <si>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</si>
  <si>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</si>
  <si>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</si>
  <si>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</si>
  <si>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</si>
  <si>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</si>
  <si>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</si>
  <si>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</si>
  <si>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</si>
  <si>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</si>
  <si>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</si>
  <si>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</si>
  <si>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</si>
  <si>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</si>
  <si>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</si>
  <si>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</si>
  <si>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</si>
  <si>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</si>
  <si>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</si>
  <si>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</si>
  <si>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</si>
  <si>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</si>
  <si>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</si>
  <si>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</si>
  <si>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</si>
  <si>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</si>
  <si>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</si>
  <si>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</si>
  <si>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</si>
  <si>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</si>
  <si>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</si>
  <si>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</si>
  <si>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</si>
  <si>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</si>
  <si>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</si>
  <si>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</si>
  <si>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</si>
  <si>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</si>
  <si>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</si>
  <si>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</si>
  <si>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</si>
  <si>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</si>
  <si>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</si>
  <si>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</si>
  <si>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</si>
  <si>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</si>
  <si>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</si>
  <si>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</si>
  <si>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</si>
  <si>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</si>
  <si>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</si>
  <si>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</si>
  <si>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</si>
  <si>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</si>
  <si>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</si>
  <si>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</si>
  <si>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</si>
  <si>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</si>
  <si>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</si>
  <si>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</si>
  <si>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</si>
  <si>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</si>
  <si>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</si>
  <si>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</si>
  <si>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</si>
  <si>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</si>
  <si>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</si>
  <si>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</si>
  <si>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</si>
  <si>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</si>
  <si>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</si>
  <si>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</si>
  <si>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</si>
  <si>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</si>
  <si>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</si>
  <si>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</si>
  <si>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</si>
  <si>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</si>
  <si>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</si>
  <si>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</si>
  <si>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</si>
  <si>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</si>
  <si>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</si>
  <si>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</si>
  <si>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</si>
  <si>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</si>
  <si>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</si>
  <si>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</si>
  <si>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</si>
  <si>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</si>
  <si>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</si>
  <si>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</si>
  <si>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</si>
  <si>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</si>
  <si>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</si>
  <si>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</si>
  <si>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</si>
  <si>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</si>
  <si>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</si>
  <si>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</si>
  <si>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</si>
  <si>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</si>
  <si>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</si>
  <si>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</si>
  <si>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</si>
  <si>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</si>
  <si>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</si>
  <si>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</si>
  <si>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</si>
  <si>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</si>
  <si>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</si>
  <si>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</si>
  <si>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</si>
  <si>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</si>
  <si>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</si>
  <si>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</si>
  <si>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</si>
  <si>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</si>
  <si>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</si>
  <si>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</si>
  <si>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</si>
  <si>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</si>
  <si>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</si>
  <si>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</si>
  <si>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</si>
  <si>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</si>
  <si>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</si>
  <si>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</si>
  <si>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</si>
  <si>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</si>
  <si>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</si>
  <si>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</si>
  <si>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</si>
  <si>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</si>
  <si>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</si>
  <si>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</si>
  <si>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</si>
  <si>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</si>
  <si>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</si>
  <si>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</si>
  <si>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</si>
  <si>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</si>
  <si>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</si>
  <si>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</si>
  <si>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</si>
  <si>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</si>
  <si>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</si>
  <si>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</si>
  <si>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</si>
  <si>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</si>
  <si>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</si>
  <si>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</si>
  <si>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</si>
  <si>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</si>
  <si>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</si>
  <si>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</si>
  <si>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</si>
  <si>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</si>
  <si>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</si>
  <si>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</si>
  <si>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</si>
  <si>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</si>
  <si>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</si>
  <si>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</si>
  <si>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</si>
  <si>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</si>
  <si>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</si>
  <si>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</si>
  <si>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</si>
  <si>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</si>
  <si>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</si>
  <si>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</si>
  <si>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</si>
  <si>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</si>
  <si>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</si>
  <si>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</si>
  <si>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</si>
  <si>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</si>
  <si>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</si>
  <si>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</si>
  <si>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</si>
  <si>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</si>
  <si>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</si>
  <si>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</si>
  <si>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</si>
  <si>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</si>
  <si>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</si>
  <si>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</si>
  <si>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</si>
  <si>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</si>
  <si>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</si>
  <si>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</si>
  <si>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</si>
  <si>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</si>
  <si>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</si>
  <si>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</si>
  <si>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</si>
  <si>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</si>
  <si>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</si>
  <si>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</si>
  <si>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</si>
  <si>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</si>
  <si>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</si>
  <si>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</si>
  <si>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</si>
  <si>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</si>
  <si>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</si>
  <si>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</si>
  <si>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</si>
  <si>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</si>
  <si>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</si>
  <si>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</si>
  <si>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</si>
  <si>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</si>
  <si>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</si>
  <si>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</si>
  <si>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</si>
  <si>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</si>
  <si>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</si>
  <si>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</si>
  <si>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</si>
  <si>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</si>
  <si>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</si>
  <si>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</si>
  <si>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</si>
  <si>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</si>
  <si>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</si>
  <si>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</si>
  <si>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</si>
  <si>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</si>
  <si>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</si>
  <si>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</si>
  <si>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</si>
  <si>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</si>
  <si>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</si>
  <si>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</si>
  <si>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</si>
  <si>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</si>
  <si>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</si>
  <si>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</si>
  <si>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</si>
  <si>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</si>
  <si>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</si>
  <si>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</si>
  <si>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</si>
  <si>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</si>
  <si>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</si>
  <si>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</si>
  <si>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</si>
  <si>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</si>
  <si>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</si>
  <si>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</si>
  <si>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</si>
  <si>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</si>
  <si>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</si>
  <si>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</si>
  <si>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</si>
  <si>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</si>
  <si>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</si>
  <si>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</si>
  <si>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</si>
  <si>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</si>
  <si>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</si>
  <si>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</si>
  <si>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</si>
  <si>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</si>
  <si>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</si>
  <si>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</si>
  <si>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</si>
  <si>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</si>
  <si>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</si>
  <si>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</si>
  <si>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</si>
  <si>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</si>
  <si>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</si>
  <si>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</si>
  <si>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</si>
  <si>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</si>
  <si>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</si>
  <si>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</si>
  <si>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</si>
  <si>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</si>
  <si>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</si>
  <si>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</si>
  <si>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</si>
  <si>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</si>
  <si>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</si>
  <si>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</si>
  <si>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</si>
  <si>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</si>
  <si>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</si>
  <si>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</si>
  <si>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</si>
  <si>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</si>
  <si>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</si>
  <si>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</si>
  <si>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</si>
  <si>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</si>
  <si>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</si>
  <si>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</si>
  <si>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</si>
  <si>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</si>
  <si>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</si>
  <si>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</si>
  <si>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</si>
  <si>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</si>
  <si>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</si>
  <si>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</si>
  <si>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</si>
  <si>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</si>
  <si>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</si>
  <si>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</si>
  <si>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</si>
  <si>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</si>
  <si>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</si>
  <si>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</si>
  <si>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</si>
  <si>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</si>
  <si>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</si>
  <si>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</si>
  <si>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</si>
  <si>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</si>
  <si>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</si>
  <si>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</si>
  <si>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</si>
  <si>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</si>
  <si>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</si>
  <si>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</si>
  <si>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</si>
  <si>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</si>
  <si>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</si>
  <si>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</si>
  <si>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</si>
  <si>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</si>
  <si>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</si>
  <si>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</si>
  <si>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</si>
  <si>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</si>
  <si>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</si>
  <si>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</si>
  <si>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</si>
  <si>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</si>
  <si>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</si>
  <si>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</si>
  <si>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</si>
  <si>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</si>
  <si>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</si>
  <si>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</si>
  <si>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</si>
  <si>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</si>
  <si>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</si>
  <si>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</si>
  <si>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</si>
  <si>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</si>
  <si>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</si>
  <si>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</si>
  <si>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</si>
  <si>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</si>
  <si>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</si>
  <si>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</si>
  <si>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</si>
  <si>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</si>
  <si>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</si>
  <si>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</si>
  <si>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</si>
  <si>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</si>
  <si>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</si>
  <si>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</si>
  <si>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</si>
  <si>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</si>
  <si>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</si>
  <si>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</si>
  <si>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</si>
  <si>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</si>
  <si>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</si>
  <si>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</si>
  <si>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</si>
  <si>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</si>
  <si>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</si>
  <si>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</si>
  <si>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</si>
  <si>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</si>
  <si>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</si>
  <si>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</si>
  <si>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</si>
  <si>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</si>
  <si>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</si>
  <si>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</si>
  <si>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</si>
  <si>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</si>
  <si>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</si>
  <si>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</si>
  <si>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</si>
  <si>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</si>
  <si>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</si>
  <si>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</si>
  <si>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</si>
  <si>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</si>
  <si>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</si>
  <si>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</si>
  <si>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</si>
  <si>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</si>
  <si>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</si>
  <si>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</si>
  <si>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</si>
  <si>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</si>
  <si>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</si>
  <si>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</si>
  <si>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</si>
  <si>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</si>
  <si>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</si>
  <si>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</si>
  <si>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</si>
  <si>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</si>
  <si>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</si>
  <si>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</si>
  <si>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</si>
  <si>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</si>
  <si>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</si>
  <si>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</si>
  <si>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</si>
  <si>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</si>
  <si>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</si>
  <si>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</si>
  <si>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</si>
  <si>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</si>
  <si>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</si>
  <si>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</si>
  <si>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</si>
  <si>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</si>
  <si>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</si>
  <si>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</si>
  <si>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</si>
  <si>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</si>
  <si>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</si>
  <si>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</si>
  <si>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</si>
  <si>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</si>
  <si>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</si>
  <si>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</si>
  <si>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</si>
  <si>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</si>
  <si>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</si>
  <si>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</si>
  <si>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</si>
  <si>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</si>
  <si>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</si>
  <si>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</si>
  <si>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</si>
  <si>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</si>
  <si>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</si>
  <si>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</si>
  <si>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</si>
  <si>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</si>
  <si>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</si>
  <si>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</si>
  <si>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</si>
  <si>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</si>
  <si>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</si>
  <si>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</si>
  <si>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</si>
  <si>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</si>
  <si>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</si>
  <si>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</si>
  <si>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</si>
  <si>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</si>
  <si>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</si>
  <si>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</si>
  <si>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</si>
  <si>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</si>
  <si>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</si>
  <si>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</si>
  <si>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</si>
  <si>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</si>
  <si>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</si>
  <si>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</si>
  <si>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</si>
  <si>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</si>
  <si>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</si>
  <si>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</si>
  <si>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</si>
  <si>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</si>
  <si>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</si>
  <si>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</si>
  <si>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</si>
  <si>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</si>
  <si>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</si>
  <si>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</si>
  <si>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</si>
  <si>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</si>
  <si>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</si>
  <si>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</si>
  <si>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</si>
  <si>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</si>
  <si>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</si>
  <si>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</si>
  <si>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</si>
  <si>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</si>
  <si>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</si>
  <si>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</si>
  <si>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</si>
  <si>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</si>
  <si>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</si>
  <si>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</si>
  <si>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</si>
  <si>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</si>
  <si>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</si>
  <si>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</si>
  <si>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</si>
  <si>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</si>
  <si>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</si>
  <si>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</si>
  <si>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</si>
  <si>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</si>
  <si>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</si>
  <si>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</si>
  <si>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</si>
  <si>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</si>
  <si>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</si>
  <si>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</si>
  <si>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</si>
  <si>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</si>
  <si>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</si>
  <si>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</si>
  <si>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</si>
  <si>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</si>
  <si>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</si>
  <si>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</si>
  <si>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</si>
  <si>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</si>
  <si>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</si>
  <si>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</si>
  <si>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</si>
  <si>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</si>
  <si>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</si>
  <si>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</si>
  <si>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</si>
  <si>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</si>
  <si>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</si>
  <si>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</si>
  <si>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</si>
  <si>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</si>
  <si>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</si>
  <si>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</si>
  <si>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</si>
  <si>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</si>
  <si>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</si>
  <si>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</si>
  <si>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</si>
  <si>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</si>
  <si>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</si>
  <si>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</si>
  <si>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</si>
  <si>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</si>
  <si>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</si>
  <si>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</si>
  <si>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</si>
  <si>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</si>
  <si>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</si>
  <si>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</si>
  <si>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</si>
  <si>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</si>
  <si>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</si>
  <si>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</si>
  <si>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</si>
  <si>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</si>
  <si>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</si>
  <si>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</si>
  <si>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</si>
  <si>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</si>
  <si>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</si>
  <si>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</si>
  <si>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</si>
  <si>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</si>
  <si>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</si>
  <si>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</si>
  <si>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</si>
  <si>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</si>
  <si>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</si>
  <si>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</si>
  <si>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</si>
  <si>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</si>
  <si>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</si>
  <si>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</si>
  <si>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</si>
  <si>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</si>
  <si>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</si>
  <si>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</si>
  <si>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</si>
  <si>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</si>
  <si>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</si>
  <si>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</si>
  <si>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</si>
  <si>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</si>
  <si>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</si>
  <si>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</si>
  <si>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</si>
  <si>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</si>
  <si>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</si>
  <si>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</si>
  <si>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</si>
  <si>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</si>
  <si>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</si>
  <si>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</si>
  <si>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</si>
  <si>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</si>
  <si>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</si>
  <si>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</si>
  <si>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</si>
  <si>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</si>
  <si>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</si>
  <si>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</si>
  <si>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</si>
  <si>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</si>
  <si>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</si>
  <si>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</si>
  <si>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</si>
  <si>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</si>
  <si>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</si>
  <si>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</si>
  <si>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</si>
  <si>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</si>
  <si>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</si>
  <si>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</si>
  <si>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</si>
  <si>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</si>
  <si>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</si>
  <si>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</si>
  <si>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</si>
  <si>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</si>
  <si>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</si>
  <si>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</si>
  <si>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</si>
  <si>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</si>
  <si>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</si>
  <si>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</si>
  <si>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</si>
  <si>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</si>
  <si>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</si>
  <si>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</si>
  <si>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</si>
  <si>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</si>
  <si>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</si>
  <si>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</si>
  <si>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</si>
  <si>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</si>
  <si>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</si>
  <si>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</si>
  <si>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</si>
  <si>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</si>
  <si>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</si>
  <si>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</si>
  <si>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</si>
  <si>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</si>
  <si>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</si>
  <si>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</si>
  <si>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</si>
  <si>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</si>
  <si>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</si>
  <si>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</si>
  <si>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</si>
  <si>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</si>
  <si>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</si>
  <si>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</si>
  <si>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</si>
  <si>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</si>
  <si>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</si>
  <si>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</si>
  <si>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</si>
  <si>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</si>
  <si>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</si>
  <si>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</si>
  <si>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</si>
  <si>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</si>
  <si>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</si>
  <si>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</si>
  <si>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</si>
  <si>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</si>
  <si>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</si>
  <si>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</si>
  <si>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</si>
  <si>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</si>
  <si>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</si>
  <si>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</si>
  <si>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</si>
  <si>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</si>
  <si>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</si>
  <si>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</si>
  <si>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</si>
  <si>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</si>
  <si>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</si>
  <si>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</si>
  <si>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</si>
  <si>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</si>
  <si>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</si>
  <si>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</si>
  <si>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</si>
  <si>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</si>
  <si>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</si>
  <si>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</si>
  <si>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</si>
  <si>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</si>
  <si>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</si>
  <si>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</si>
  <si>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</si>
  <si>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</si>
  <si>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</si>
  <si>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</si>
  <si>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</si>
  <si>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</si>
  <si>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</si>
  <si>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</si>
  <si>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</si>
  <si>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</si>
  <si>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</si>
  <si>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</si>
  <si>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</si>
  <si>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</si>
  <si>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</si>
  <si>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</si>
  <si>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</si>
  <si>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</si>
  <si>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</si>
  <si>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</si>
  <si>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</si>
  <si>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</si>
  <si>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</si>
  <si>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</si>
  <si>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</si>
  <si>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</si>
  <si>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</si>
  <si>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</si>
  <si>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</si>
  <si>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</si>
  <si>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</si>
  <si>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</si>
  <si>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</si>
  <si>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</si>
  <si>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</si>
  <si>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</si>
  <si>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</si>
  <si>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</si>
  <si>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</si>
  <si>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</si>
  <si>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</si>
  <si>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</si>
  <si>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</si>
  <si>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</si>
  <si>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</si>
  <si>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</si>
  <si>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</si>
  <si>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</si>
  <si>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</si>
  <si>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</si>
  <si>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</si>
  <si>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</si>
  <si>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</si>
  <si>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</si>
  <si>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</si>
  <si>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</si>
  <si>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</si>
  <si>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</si>
  <si>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</si>
  <si>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</si>
  <si>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</si>
  <si>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</si>
  <si>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</si>
  <si>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</si>
  <si>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</si>
  <si>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</si>
  <si>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</si>
  <si>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</si>
  <si>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</si>
  <si>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</si>
  <si>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</si>
  <si>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</si>
  <si>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</si>
  <si>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</si>
  <si>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</si>
  <si>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</si>
  <si>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</si>
  <si>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</si>
  <si>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</si>
  <si>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</si>
  <si>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</si>
  <si>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</si>
  <si>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</si>
  <si>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</si>
  <si>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</si>
  <si>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</si>
  <si>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</si>
  <si>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</si>
  <si>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</si>
  <si>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</si>
  <si>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</si>
  <si>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</si>
  <si>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</si>
  <si>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</si>
  <si>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</si>
  <si>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</si>
  <si>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</si>
  <si>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</si>
  <si>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</si>
  <si>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</si>
  <si>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</si>
  <si>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</si>
  <si>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</si>
  <si>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</si>
  <si>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</si>
  <si>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</si>
  <si>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</si>
  <si>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</si>
  <si>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</si>
  <si>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</si>
  <si>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</si>
  <si>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</si>
  <si>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</si>
  <si>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</si>
  <si>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</si>
  <si>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</si>
  <si>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</si>
  <si>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</si>
  <si>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</si>
  <si>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</si>
  <si>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</si>
  <si>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</si>
  <si>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</si>
  <si>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</si>
  <si>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</si>
  <si>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</si>
  <si>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</si>
  <si>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</si>
  <si>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</si>
  <si>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</si>
  <si>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</si>
  <si>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</si>
  <si>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</si>
  <si>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</si>
  <si>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</si>
  <si>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</si>
  <si>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</si>
  <si>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</si>
  <si>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</si>
  <si>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</si>
  <si>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</si>
  <si>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</si>
  <si>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</si>
  <si>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</si>
  <si>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</si>
  <si>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</si>
  <si>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</si>
  <si>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</si>
  <si>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</si>
  <si>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</si>
  <si>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</si>
  <si>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</si>
  <si>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</si>
  <si>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</si>
  <si>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</si>
  <si>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</si>
  <si>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</si>
  <si>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</si>
  <si>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</si>
  <si>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</si>
  <si>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</si>
  <si>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</si>
  <si>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</si>
  <si>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</si>
  <si>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</si>
  <si>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</si>
  <si>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</si>
  <si>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</si>
  <si>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</si>
  <si>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</si>
  <si>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</si>
  <si>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</si>
  <si>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</si>
  <si>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</si>
  <si>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</si>
  <si>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</si>
  <si>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</si>
  <si>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</si>
  <si>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</si>
  <si>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</si>
  <si>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</si>
  <si>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</si>
  <si>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</si>
  <si>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</si>
  <si>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</si>
  <si>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</si>
  <si>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</si>
  <si>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</si>
  <si>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</si>
  <si>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</si>
  <si>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</si>
  <si>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</si>
  <si>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</si>
  <si>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</si>
  <si>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</si>
  <si>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</si>
  <si>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</si>
  <si>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</si>
  <si>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</si>
  <si>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</si>
  <si>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</si>
  <si>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</si>
  <si>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</si>
  <si>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</si>
  <si>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</si>
  <si>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</si>
  <si>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</si>
  <si>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</si>
  <si>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</si>
  <si>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</si>
  <si>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</si>
  <si>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</si>
  <si>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</si>
  <si>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</si>
  <si>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</si>
  <si>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</si>
  <si>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</si>
  <si>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</si>
  <si>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</si>
  <si>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</si>
  <si>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</si>
  <si>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</si>
  <si>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</si>
  <si>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</si>
  <si>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</si>
  <si>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</si>
  <si>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</si>
  <si>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</si>
  <si>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</si>
  <si>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</si>
  <si>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</si>
  <si>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</si>
  <si>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</si>
  <si>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</si>
  <si>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</si>
  <si>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</si>
  <si>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</si>
  <si>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</si>
  <si>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</si>
  <si>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</si>
  <si>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</si>
  <si>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</si>
  <si>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</si>
  <si>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</si>
  <si>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</si>
  <si>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</si>
  <si>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</si>
  <si>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</si>
  <si>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</si>
  <si>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</si>
  <si>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</si>
  <si>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</si>
  <si>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</si>
  <si>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</si>
  <si>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</si>
  <si>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</si>
  <si>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</si>
  <si>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</si>
  <si>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</si>
  <si>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</si>
  <si>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</si>
  <si>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</si>
  <si>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</si>
  <si>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</si>
  <si>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</si>
  <si>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</si>
  <si>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</si>
  <si>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</si>
  <si>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</si>
  <si>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</si>
  <si>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</si>
  <si>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</si>
  <si>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</si>
  <si>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</si>
  <si>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</si>
  <si>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</si>
  <si>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</si>
  <si>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</si>
  <si>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</si>
  <si>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</si>
  <si>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</si>
  <si>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</si>
  <si>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</si>
  <si>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</si>
  <si>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</si>
  <si>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</si>
  <si>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</si>
  <si>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</si>
  <si>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</si>
  <si>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</si>
  <si>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</si>
  <si>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</si>
  <si>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</si>
  <si>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</si>
  <si>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</si>
  <si>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</si>
  <si>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</si>
  <si>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</si>
  <si>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</si>
  <si>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</si>
  <si>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</si>
  <si>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</si>
  <si>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</si>
  <si>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</si>
  <si>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</si>
  <si>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</si>
  <si>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</si>
  <si>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</si>
  <si>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</si>
  <si>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</si>
  <si>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</si>
  <si>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</si>
  <si>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</si>
  <si>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</si>
  <si>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</si>
  <si>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</si>
  <si>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</si>
  <si>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</si>
  <si>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</si>
  <si>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</si>
  <si>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</si>
  <si>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</si>
  <si>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</si>
  <si>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</si>
  <si>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</si>
  <si>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</si>
  <si>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</si>
  <si>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</si>
  <si>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</si>
  <si>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</si>
  <si>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</si>
  <si>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</si>
  <si>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</si>
  <si>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</si>
  <si>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</si>
  <si>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</si>
  <si>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</si>
  <si>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</si>
  <si>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</si>
  <si>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</si>
  <si>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</si>
  <si>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</si>
  <si>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</si>
  <si>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</si>
  <si>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</si>
  <si>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</si>
  <si>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</si>
  <si>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</si>
  <si>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</si>
  <si>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</si>
  <si>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</si>
  <si>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</si>
  <si>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</si>
  <si>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</si>
  <si>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</si>
  <si>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</si>
  <si>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</si>
  <si>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</si>
  <si>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</si>
  <si>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</si>
  <si>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</si>
  <si>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</si>
  <si>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</si>
  <si>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</si>
  <si>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</si>
  <si>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</si>
  <si>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</si>
  <si>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</si>
  <si>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</si>
  <si>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</si>
  <si>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</si>
  <si>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</si>
  <si>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</si>
  <si>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</si>
  <si>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</si>
  <si>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</si>
  <si>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</si>
  <si>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</si>
  <si>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</si>
  <si>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</si>
  <si>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</si>
  <si>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</si>
  <si>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</si>
  <si>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</si>
  <si>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</si>
  <si>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</si>
  <si>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</si>
  <si>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</si>
  <si>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</si>
  <si>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</si>
  <si>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</si>
  <si>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</si>
  <si>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</si>
  <si>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</si>
  <si>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</si>
  <si>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</si>
  <si>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</si>
  <si>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</si>
  <si>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</si>
  <si>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</si>
  <si>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</si>
  <si>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</si>
  <si>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</si>
  <si>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</si>
  <si>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</si>
  <si>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</si>
  <si>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</si>
  <si>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</si>
  <si>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</si>
  <si>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</si>
  <si>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</si>
  <si>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</si>
  <si>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</si>
  <si>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</si>
  <si>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</si>
  <si>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</si>
  <si>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</si>
  <si>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</si>
  <si>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</si>
  <si>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</si>
  <si>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</si>
  <si>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</si>
  <si>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</si>
  <si>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</si>
  <si>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</si>
  <si>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</si>
  <si>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</si>
  <si>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</si>
  <si>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</si>
  <si>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</si>
  <si>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</si>
  <si>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</si>
  <si>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</si>
  <si>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</si>
  <si>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</si>
  <si>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</si>
  <si>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</si>
  <si>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</si>
  <si>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</si>
  <si>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</si>
  <si>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</si>
  <si>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</si>
  <si>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</si>
  <si>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</si>
  <si>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</si>
  <si>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</si>
  <si>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</si>
  <si>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</si>
  <si>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</si>
  <si>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</si>
  <si>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</si>
  <si>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</si>
  <si>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</si>
  <si>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</si>
  <si>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</si>
  <si>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</si>
  <si>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</si>
  <si>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</si>
  <si>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</si>
  <si>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</si>
  <si>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</si>
  <si>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</si>
  <si>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</si>
  <si>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</si>
  <si>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</si>
  <si>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</si>
  <si>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</si>
  <si>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</si>
  <si>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</si>
  <si>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</si>
  <si>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</si>
  <si>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</si>
  <si>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</si>
  <si>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</si>
  <si>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</si>
  <si>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</si>
  <si>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</si>
  <si>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</si>
  <si>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</si>
  <si>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</si>
  <si>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</si>
  <si>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</si>
  <si>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</si>
  <si>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</si>
  <si>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</si>
  <si>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</si>
  <si>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</si>
  <si>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</si>
  <si>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</si>
  <si>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</si>
  <si>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</si>
  <si>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</si>
  <si>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</si>
  <si>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</si>
  <si>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</si>
  <si>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</si>
  <si>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</si>
  <si>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</si>
  <si>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</si>
  <si>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</si>
  <si>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</si>
  <si>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</si>
  <si>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</si>
  <si>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</si>
  <si>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</si>
  <si>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</si>
  <si>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</si>
  <si>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</si>
  <si>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</si>
  <si>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</si>
  <si>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</si>
  <si>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</si>
  <si>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</si>
  <si>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</si>
  <si>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</si>
  <si>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</si>
  <si>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</si>
  <si>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</si>
  <si>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</si>
  <si>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</si>
  <si>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</si>
  <si>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</si>
  <si>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</si>
  <si>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</si>
  <si>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</si>
  <si>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</si>
  <si>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</si>
  <si>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</si>
  <si>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</si>
  <si>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</si>
  <si>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</si>
  <si>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</si>
  <si>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</si>
  <si>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</si>
  <si>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</si>
  <si>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</si>
  <si>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</si>
  <si>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</si>
  <si>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</si>
  <si>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</si>
  <si>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</si>
  <si>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</si>
  <si>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</si>
  <si>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</si>
  <si>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</si>
  <si>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</si>
  <si>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</si>
  <si>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</si>
  <si>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</si>
  <si>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</si>
  <si>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</si>
  <si>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</si>
  <si>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</si>
  <si>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</si>
  <si>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</si>
  <si>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</si>
  <si>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</si>
  <si>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</si>
  <si>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</si>
  <si>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</si>
  <si>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</si>
  <si>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</si>
  <si>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</si>
  <si>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</si>
  <si>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</si>
  <si>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</si>
  <si>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</si>
  <si>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</si>
  <si>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</si>
  <si>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</si>
  <si>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</si>
  <si>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</si>
  <si>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</si>
  <si>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</si>
  <si>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</si>
  <si>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</si>
  <si>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</si>
  <si>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</si>
  <si>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</si>
  <si>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</si>
  <si>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</si>
  <si>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</si>
  <si>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</si>
  <si>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</si>
  <si>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</si>
  <si>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</si>
  <si>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</si>
  <si>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</si>
  <si>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</si>
  <si>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</si>
  <si>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</si>
  <si>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</si>
  <si>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</si>
  <si>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</si>
  <si>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</si>
  <si>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</si>
  <si>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</si>
  <si>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</si>
  <si>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</si>
  <si>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</si>
  <si>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</si>
  <si>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</si>
  <si>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</si>
  <si>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</si>
  <si>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</si>
  <si>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</si>
  <si>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</si>
  <si>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</si>
  <si>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</si>
  <si>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</si>
  <si>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</si>
  <si>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</si>
  <si>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</si>
  <si>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</si>
  <si>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</si>
  <si>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</si>
  <si>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</si>
  <si>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</si>
  <si>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</si>
  <si>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</si>
  <si>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</si>
  <si>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</si>
  <si>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</si>
  <si>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</si>
  <si>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</si>
  <si>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</si>
  <si>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</si>
  <si>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</si>
  <si>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</si>
  <si>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</si>
  <si>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</si>
  <si>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</si>
  <si>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</si>
  <si>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</si>
  <si>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</si>
  <si>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</si>
  <si>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</si>
  <si>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</si>
  <si>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</si>
  <si>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</si>
  <si>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</si>
  <si>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</si>
  <si>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</si>
  <si>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</si>
  <si>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</si>
  <si>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</si>
  <si>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</si>
  <si>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</si>
  <si>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</si>
  <si>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</si>
  <si>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</si>
  <si>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</si>
  <si>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</si>
  <si>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</si>
  <si>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</si>
  <si>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</si>
  <si>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</si>
  <si>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</si>
  <si>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</si>
  <si>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</si>
  <si>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</si>
  <si>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</si>
  <si>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</si>
  <si>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</si>
  <si>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</si>
  <si>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</si>
  <si>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</si>
  <si>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</si>
  <si>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</si>
  <si>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</si>
  <si>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</si>
  <si>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</si>
  <si>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</si>
  <si>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</si>
  <si>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</si>
  <si>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</si>
  <si>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</si>
  <si>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</si>
  <si>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</si>
  <si>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</si>
  <si>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</si>
  <si>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</si>
  <si>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</si>
  <si>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</si>
  <si>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</si>
  <si>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</si>
  <si>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</si>
  <si>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</si>
  <si>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</si>
  <si>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</si>
  <si>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</si>
  <si>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</si>
  <si>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</si>
  <si>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</si>
  <si>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</si>
  <si>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</si>
  <si>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</si>
  <si>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</si>
  <si>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</si>
  <si>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</si>
  <si>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</si>
  <si>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</si>
  <si>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</si>
  <si>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</si>
  <si>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</si>
  <si>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</si>
  <si>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</si>
  <si>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</si>
  <si>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</si>
  <si>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</si>
  <si>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</si>
  <si>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</si>
  <si>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</si>
  <si>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</si>
  <si>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</si>
  <si>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</si>
  <si>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</si>
  <si>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</si>
  <si>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</si>
  <si>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</si>
  <si>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</si>
  <si>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</si>
  <si>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</si>
  <si>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</si>
  <si>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</si>
  <si>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</si>
  <si>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</si>
  <si>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</si>
  <si>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</si>
  <si>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</si>
  <si>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</si>
  <si>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</si>
  <si>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</si>
  <si>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</si>
  <si>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</si>
  <si>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</si>
  <si>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</si>
  <si>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</si>
  <si>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</si>
  <si>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</si>
  <si>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</si>
  <si>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</si>
  <si>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</si>
  <si>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</si>
  <si>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</si>
  <si>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</si>
  <si>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</si>
  <si>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</si>
  <si>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</si>
  <si>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</si>
  <si>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</si>
  <si>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</si>
  <si>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</si>
  <si>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</si>
  <si>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</si>
  <si>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</si>
  <si>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</si>
  <si>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</si>
  <si>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</si>
  <si>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</si>
  <si>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</si>
  <si>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</si>
  <si>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</si>
  <si>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</si>
  <si>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</si>
  <si>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</si>
  <si>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</si>
  <si>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</si>
  <si>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</si>
  <si>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</si>
  <si>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</si>
  <si>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</si>
  <si>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</si>
  <si>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</si>
  <si>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</si>
  <si>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</si>
  <si>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</si>
  <si>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</si>
  <si>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</si>
  <si>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</si>
  <si>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</si>
  <si>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</si>
  <si>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</si>
  <si>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</si>
  <si>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</si>
  <si>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</si>
  <si>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</si>
  <si>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</si>
  <si>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</si>
  <si>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</si>
  <si>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</si>
  <si>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</si>
  <si>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</si>
  <si>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</si>
  <si>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</si>
  <si>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</si>
  <si>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</si>
  <si>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</si>
  <si>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</si>
  <si>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</si>
  <si>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</si>
  <si>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</si>
  <si>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</si>
  <si>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</si>
  <si>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</si>
  <si>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</si>
  <si>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</si>
  <si>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</si>
  <si>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</si>
  <si>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</si>
  <si>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</si>
  <si>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</si>
  <si>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</si>
  <si>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</si>
  <si>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</si>
  <si>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</si>
  <si>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</si>
  <si>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</si>
  <si>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</si>
  <si>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</si>
  <si>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</si>
  <si>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</si>
  <si>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</si>
  <si>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</si>
  <si>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</si>
  <si>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</si>
  <si>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</si>
  <si>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</si>
  <si>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</si>
  <si>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</si>
  <si>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</si>
  <si>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</si>
  <si>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</si>
  <si>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</si>
  <si>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</si>
  <si>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</si>
  <si>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</si>
  <si>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</si>
  <si>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</si>
  <si>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</si>
  <si>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</si>
  <si>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</si>
  <si>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</si>
  <si>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</si>
  <si>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</si>
  <si>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</si>
  <si>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</si>
  <si>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</si>
  <si>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</si>
  <si>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</si>
  <si>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</si>
  <si>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</si>
  <si>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</si>
  <si>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</si>
  <si>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</si>
  <si>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</si>
  <si>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</si>
  <si>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</si>
  <si>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</si>
  <si>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</si>
  <si>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</si>
  <si>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</si>
  <si>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</si>
  <si>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</si>
  <si>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</si>
  <si>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</si>
  <si>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</si>
  <si>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</si>
  <si>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</si>
  <si>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</si>
  <si>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</si>
  <si>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</si>
  <si>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</si>
  <si>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</si>
  <si>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</si>
  <si>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</si>
  <si>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</si>
  <si>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</si>
  <si>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</si>
  <si>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</si>
  <si>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</si>
  <si>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</si>
  <si>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</si>
  <si>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</si>
  <si>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</si>
  <si>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</si>
  <si>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</si>
  <si>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</si>
  <si>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</si>
  <si>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</si>
  <si>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</si>
  <si>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</si>
  <si>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</si>
  <si>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</si>
  <si>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</si>
  <si>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</si>
  <si>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</si>
  <si>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</si>
  <si>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</si>
  <si>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</si>
  <si>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</si>
  <si>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</si>
  <si>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</si>
  <si>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</si>
  <si>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</si>
  <si>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</si>
  <si>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</si>
  <si>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</si>
  <si>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</si>
  <si>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</si>
  <si>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</si>
  <si>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</si>
  <si>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</si>
  <si>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</si>
  <si>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</si>
  <si>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</si>
  <si>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</si>
  <si>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</si>
  <si>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</si>
  <si>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</si>
  <si>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</si>
  <si>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</si>
  <si>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</si>
  <si>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</si>
  <si>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</si>
  <si>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</si>
  <si>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</si>
  <si>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</si>
  <si>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</si>
  <si>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</si>
  <si>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</si>
  <si>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</si>
  <si>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</si>
  <si>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</si>
  <si>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</si>
  <si>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</si>
  <si>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</si>
  <si>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</si>
  <si>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</si>
  <si>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</si>
  <si>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</si>
  <si>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</si>
  <si>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</si>
  <si>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</si>
  <si>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</si>
  <si>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</si>
  <si>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</si>
  <si>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</si>
  <si>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</si>
  <si>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</si>
  <si>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</si>
  <si>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</si>
  <si>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</si>
  <si>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</si>
  <si>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</si>
  <si>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</si>
  <si>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</si>
  <si>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</si>
  <si>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</si>
  <si>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</si>
  <si>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</si>
  <si>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</si>
  <si>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</si>
  <si>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</si>
  <si>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</si>
  <si>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</si>
  <si>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</si>
  <si>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</si>
  <si>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</si>
  <si>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</si>
  <si>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</si>
  <si>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</si>
  <si>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</si>
  <si>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</si>
  <si>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</si>
  <si>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</si>
  <si>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</si>
  <si>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</si>
  <si>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</si>
  <si>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</si>
  <si>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</si>
  <si>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</si>
  <si>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</si>
  <si>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</si>
  <si>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</si>
  <si>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</si>
  <si>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</si>
  <si>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</si>
  <si>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</si>
  <si>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</si>
  <si>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</si>
  <si>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</si>
  <si>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</si>
  <si>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</si>
  <si>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</si>
  <si>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</si>
  <si>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</si>
  <si>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</si>
  <si>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</si>
  <si>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</si>
  <si>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</si>
  <si>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</si>
  <si>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</si>
  <si>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</si>
  <si>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</si>
  <si>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</si>
  <si>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</si>
  <si>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</si>
  <si>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</si>
  <si>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</si>
  <si>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</si>
  <si>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</si>
  <si>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</si>
  <si>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</si>
  <si>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</si>
  <si>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</si>
  <si>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</si>
  <si>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</si>
  <si>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</si>
  <si>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</si>
  <si>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</si>
  <si>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</si>
  <si>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</si>
  <si>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</si>
  <si>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</si>
  <si>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</si>
  <si>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</si>
  <si>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</si>
  <si>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</si>
  <si>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</si>
  <si>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</si>
  <si>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</si>
  <si>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</si>
  <si>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</si>
  <si>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</si>
  <si>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</si>
  <si>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</si>
  <si>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</si>
  <si>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</si>
  <si>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</si>
  <si>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</si>
  <si>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</si>
  <si>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</si>
  <si>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</si>
  <si>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</si>
  <si>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</si>
  <si>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</si>
  <si>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</si>
  <si>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</si>
  <si>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</si>
  <si>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</si>
  <si>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</si>
  <si>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</si>
  <si>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</si>
  <si>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</si>
  <si>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</si>
  <si>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</si>
  <si>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</si>
  <si>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</si>
  <si>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</si>
  <si>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</si>
  <si>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</si>
  <si>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</si>
  <si>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</si>
  <si>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</si>
  <si>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</si>
  <si>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</si>
  <si>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</si>
  <si>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</si>
  <si>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</si>
  <si>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</si>
  <si>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</si>
  <si>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</si>
  <si>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</si>
  <si>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</si>
  <si>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</si>
  <si>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</si>
  <si>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</si>
  <si>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</si>
  <si>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</si>
  <si>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</si>
  <si>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</si>
  <si>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</si>
  <si>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</si>
  <si>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</si>
  <si>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</si>
  <si>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</si>
  <si>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</si>
  <si>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</si>
  <si>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</si>
  <si>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</si>
  <si>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</si>
  <si>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</si>
  <si>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</si>
  <si>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</si>
  <si>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</si>
  <si>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</si>
  <si>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</si>
  <si>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</si>
  <si>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</si>
  <si>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</si>
  <si>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</si>
  <si>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</si>
  <si>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</si>
  <si>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</si>
  <si>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</si>
  <si>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</si>
  <si>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</si>
  <si>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</si>
  <si>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</si>
  <si>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</si>
  <si>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</si>
  <si>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</si>
  <si>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</si>
  <si>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</si>
  <si>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</si>
  <si>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</si>
  <si>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</si>
  <si>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</si>
  <si>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</si>
  <si>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</si>
  <si>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</si>
  <si>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</si>
  <si>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</si>
  <si>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</si>
  <si>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</si>
  <si>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</si>
  <si>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</si>
  <si>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</si>
  <si>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</si>
  <si>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</si>
  <si>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</si>
  <si>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</si>
  <si>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</si>
  <si>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</si>
  <si>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</si>
  <si>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</si>
  <si>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</si>
  <si>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</si>
  <si>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</si>
  <si>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</si>
  <si>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</si>
  <si>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</si>
  <si>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</si>
  <si>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</si>
  <si>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</si>
  <si>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</si>
  <si>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</si>
  <si>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</si>
  <si>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</si>
  <si>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</si>
  <si>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</si>
  <si>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</si>
  <si>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</si>
  <si>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</si>
  <si>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</si>
  <si>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</si>
  <si>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</si>
  <si>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</si>
  <si>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</si>
  <si>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</si>
  <si>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</si>
  <si>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</si>
  <si>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</si>
  <si>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</si>
  <si>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</si>
  <si>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</si>
  <si>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</si>
  <si>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</si>
  <si>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</si>
  <si>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</si>
  <si>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</si>
  <si>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</si>
  <si>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</si>
  <si>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</si>
  <si>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</si>
  <si>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</si>
  <si>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</si>
  <si>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</si>
  <si>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</si>
  <si>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</si>
  <si>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</si>
  <si>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</si>
  <si>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</si>
  <si>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</si>
  <si>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</si>
  <si>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</si>
  <si>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</si>
  <si>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</si>
  <si>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</si>
  <si>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</si>
  <si>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</si>
  <si>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</si>
  <si>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</si>
  <si>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</si>
  <si>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</si>
  <si>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</si>
  <si>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</si>
  <si>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</si>
  <si>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</si>
  <si>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</si>
  <si>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</si>
  <si>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</si>
  <si>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</si>
  <si>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</si>
  <si>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</si>
  <si>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</si>
  <si>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</si>
  <si>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</si>
  <si>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</si>
  <si>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</si>
  <si>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</si>
  <si>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</si>
  <si>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</si>
  <si>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</si>
  <si>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</si>
  <si>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</si>
  <si>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</si>
  <si>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</si>
  <si>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</si>
  <si>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</si>
  <si>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</si>
  <si>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</si>
  <si>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</si>
  <si>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</si>
  <si>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</si>
  <si>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</si>
  <si>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</si>
  <si>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</si>
  <si>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</si>
  <si>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</si>
  <si>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</si>
  <si>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</si>
  <si>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</si>
  <si>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</si>
  <si>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</si>
  <si>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</si>
  <si>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</si>
  <si>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</si>
  <si>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</si>
  <si>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</si>
  <si>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</si>
  <si>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</si>
  <si>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</si>
  <si>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</si>
  <si>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</si>
  <si>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</si>
  <si>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</si>
  <si>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</si>
  <si>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</si>
  <si>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</si>
  <si>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</si>
  <si>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</si>
  <si>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</si>
  <si>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</si>
  <si>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</si>
  <si>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</si>
  <si>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</si>
  <si>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</si>
  <si>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</si>
  <si>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</si>
  <si>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</si>
  <si>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</si>
  <si>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</si>
  <si>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</si>
  <si>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</si>
  <si>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</si>
  <si>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</si>
  <si>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</si>
  <si>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</si>
  <si>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</si>
  <si>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</si>
  <si>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</si>
  <si>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</si>
  <si>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</si>
  <si>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</si>
  <si>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</si>
  <si>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</si>
  <si>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</si>
  <si>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</si>
  <si>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</si>
  <si>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</si>
  <si>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</si>
  <si>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</si>
  <si>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</si>
  <si>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</si>
  <si>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</si>
  <si>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</si>
  <si>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</si>
  <si>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</si>
  <si>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</si>
  <si>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</si>
  <si>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</si>
  <si>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</si>
  <si>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</si>
  <si>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</si>
  <si>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</si>
  <si>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</si>
  <si>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</si>
  <si>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</si>
  <si>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</si>
  <si>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</si>
  <si>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</si>
  <si>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</si>
  <si>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</si>
  <si>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</si>
  <si>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</si>
  <si>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</si>
  <si>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</si>
  <si>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</si>
  <si>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</si>
  <si>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</si>
  <si>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</si>
  <si>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</si>
  <si>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</si>
  <si>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</si>
  <si>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</si>
  <si>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</si>
  <si>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</si>
  <si>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</si>
  <si>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</si>
  <si>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</si>
  <si>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</si>
  <si>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</si>
  <si>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</si>
  <si>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</si>
  <si>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</si>
  <si>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</si>
  <si>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</si>
  <si>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</si>
  <si>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</si>
  <si>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</si>
  <si>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</si>
  <si>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</si>
  <si>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</si>
  <si>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</si>
  <si>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</si>
  <si>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</si>
  <si>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</si>
  <si>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</si>
  <si>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</si>
  <si>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</si>
  <si>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</si>
  <si>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</si>
  <si>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</si>
  <si>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</si>
  <si>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</si>
  <si>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</si>
  <si>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</si>
  <si>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</si>
  <si>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</si>
  <si>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</si>
  <si>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</si>
  <si>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</si>
  <si>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</si>
  <si>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</si>
  <si>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</si>
  <si>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</si>
  <si>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</si>
  <si>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</si>
  <si>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</si>
  <si>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</si>
  <si>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</si>
  <si>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</si>
  <si>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</si>
  <si>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</si>
  <si>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</si>
  <si>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</si>
  <si>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</si>
  <si>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</si>
  <si>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</si>
  <si>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</si>
  <si>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</si>
  <si>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</si>
  <si>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</si>
  <si>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</si>
  <si>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</si>
  <si>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</si>
  <si>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</si>
  <si>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</si>
  <si>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</si>
  <si>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</si>
  <si>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</si>
  <si>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</si>
  <si>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</si>
  <si>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</si>
  <si>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</si>
  <si>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</si>
  <si>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</si>
  <si>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</si>
  <si>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</si>
  <si>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</si>
  <si>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</si>
  <si>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</si>
  <si>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</si>
  <si>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</si>
  <si>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</si>
  <si>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</si>
  <si>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</si>
  <si>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</si>
  <si>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</si>
  <si>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</si>
  <si>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</si>
  <si>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</si>
  <si>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</si>
  <si>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</si>
  <si>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</si>
  <si>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</si>
  <si>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</si>
  <si>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</si>
  <si>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</si>
  <si>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</si>
  <si>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</si>
  <si>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</si>
  <si>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</si>
  <si>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</si>
  <si>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</si>
  <si>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</si>
  <si>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</si>
  <si>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</si>
  <si>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</si>
  <si>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</si>
  <si>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</si>
  <si>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</si>
  <si>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</si>
  <si>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</si>
  <si>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</si>
  <si>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</si>
  <si>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</si>
  <si>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</si>
  <si>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</si>
  <si>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</si>
  <si>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</si>
  <si>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</si>
  <si>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</si>
  <si>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</si>
  <si>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</si>
  <si>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</si>
  <si>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</si>
  <si>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</si>
  <si>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</si>
  <si>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</si>
  <si>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</si>
  <si>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</si>
  <si>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</si>
  <si>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</si>
  <si>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</si>
  <si>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</si>
  <si>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</si>
  <si>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</si>
  <si>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</si>
  <si>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</si>
  <si>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</si>
  <si>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</si>
  <si>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</si>
  <si>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</si>
  <si>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</si>
  <si>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</si>
  <si>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</si>
  <si>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</si>
  <si>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</si>
  <si>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</si>
  <si>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</si>
  <si>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</si>
  <si>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</si>
  <si>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</si>
  <si>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</si>
  <si>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</si>
  <si>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</si>
  <si>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</si>
  <si>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</si>
  <si>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</si>
  <si>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</si>
  <si>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</si>
  <si>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</si>
  <si>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</si>
  <si>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</si>
  <si>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</si>
  <si>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</si>
  <si>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</si>
  <si>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</si>
  <si>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</si>
  <si>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</si>
  <si>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</si>
  <si>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</si>
  <si>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</si>
  <si>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</si>
  <si>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</si>
  <si>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</si>
  <si>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</si>
  <si>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</si>
  <si>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</si>
  <si>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</si>
  <si>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</si>
  <si>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</si>
  <si>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</si>
  <si>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</si>
  <si>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</si>
  <si>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</si>
  <si>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</si>
  <si>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</si>
  <si>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</si>
  <si>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</si>
  <si>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</si>
  <si>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</si>
  <si>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</si>
  <si>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</si>
  <si>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</si>
  <si>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</si>
  <si>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</si>
  <si>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</si>
  <si>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</si>
  <si>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</si>
  <si>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</si>
  <si>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</si>
  <si>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</si>
  <si>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</si>
  <si>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</si>
  <si>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</si>
  <si>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</si>
  <si>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</si>
  <si>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</si>
  <si>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</si>
  <si>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</si>
  <si>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</si>
  <si>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</si>
  <si>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</si>
  <si>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</si>
  <si>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</si>
  <si>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</si>
  <si>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</si>
  <si>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</si>
  <si>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</si>
  <si>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</si>
  <si>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</si>
  <si>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</si>
  <si>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</si>
  <si>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</si>
  <si>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</si>
  <si>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</si>
  <si>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</si>
  <si>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</si>
  <si>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</si>
  <si>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</si>
  <si>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</si>
  <si>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</si>
  <si>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</si>
  <si>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</si>
  <si>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</si>
  <si>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</si>
  <si>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</si>
  <si>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</si>
  <si>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</si>
  <si>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</si>
  <si>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</si>
  <si>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</si>
  <si>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</si>
  <si>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</si>
  <si>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</si>
  <si>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</si>
  <si>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</si>
  <si>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</si>
  <si>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</si>
  <si>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</si>
  <si>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</si>
  <si>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</si>
  <si>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</si>
  <si>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</si>
  <si>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</si>
  <si>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</si>
  <si>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</si>
  <si>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</si>
  <si>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</si>
  <si>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</si>
  <si>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</si>
  <si>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</si>
  <si>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</si>
  <si>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</si>
  <si>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</si>
  <si>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</si>
  <si>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</si>
  <si>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</si>
  <si>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</si>
  <si>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</si>
  <si>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</si>
  <si>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</si>
  <si>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</si>
  <si>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</si>
  <si>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</si>
  <si>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</si>
  <si>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</si>
  <si>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</si>
  <si>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</si>
  <si>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</si>
  <si>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</si>
  <si>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</si>
  <si>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</si>
  <si>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</si>
  <si>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</si>
  <si>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</si>
  <si>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</si>
  <si>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</si>
  <si>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</si>
  <si>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</si>
  <si>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</si>
  <si>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</si>
  <si>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</si>
  <si>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</si>
  <si>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</si>
  <si>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</si>
  <si>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</si>
  <si>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</si>
  <si>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</si>
  <si>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</si>
  <si>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</si>
  <si>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</si>
  <si>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</si>
  <si>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</si>
  <si>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</si>
  <si>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</si>
  <si>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</si>
  <si>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</si>
  <si>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</si>
  <si>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</si>
  <si>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</si>
  <si>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</si>
  <si>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</si>
  <si>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</si>
  <si>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</si>
  <si>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</si>
  <si>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</si>
  <si>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</si>
  <si>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</si>
  <si>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</si>
  <si>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</si>
  <si>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</si>
  <si>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</si>
  <si>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</si>
  <si>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</si>
  <si>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</si>
  <si>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</si>
  <si>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</si>
  <si>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</si>
  <si>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</si>
  <si>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</si>
  <si>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</si>
  <si>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</si>
  <si>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</si>
  <si>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</si>
  <si>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</si>
  <si>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</si>
  <si>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</si>
  <si>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</si>
  <si>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</si>
  <si>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</si>
  <si>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</si>
  <si>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</si>
  <si>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</si>
  <si>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</si>
  <si>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</si>
  <si>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</si>
  <si>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</si>
  <si>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</si>
  <si>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</si>
  <si>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</si>
  <si>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</si>
  <si>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</si>
  <si>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</si>
  <si>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</si>
  <si>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</si>
  <si>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</si>
  <si>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</si>
  <si>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</si>
  <si>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</si>
  <si>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</si>
  <si>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</si>
  <si>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</si>
  <si>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</si>
  <si>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</si>
  <si>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</si>
  <si>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</si>
  <si>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</si>
  <si>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</si>
  <si>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</si>
  <si>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</si>
  <si>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</si>
  <si>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</si>
  <si>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</si>
  <si>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</si>
  <si>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</si>
  <si>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</si>
  <si>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</si>
  <si>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</si>
  <si>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</si>
  <si>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</si>
  <si>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</si>
  <si>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</si>
  <si>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</si>
  <si>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</si>
  <si>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</si>
  <si>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</si>
  <si>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</si>
  <si>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</si>
  <si>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</si>
  <si>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</si>
  <si>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</si>
  <si>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</si>
  <si>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</si>
  <si>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</si>
  <si>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</si>
  <si>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</si>
  <si>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</si>
  <si>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</si>
  <si>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</si>
  <si>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</si>
  <si>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</si>
  <si>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</si>
  <si>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</si>
  <si>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</si>
  <si>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</si>
  <si>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</si>
  <si>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</si>
  <si>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</si>
  <si>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</si>
  <si>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</si>
  <si>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</si>
  <si>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</si>
  <si>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</si>
  <si>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</si>
  <si>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</si>
  <si>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</si>
  <si>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</si>
  <si>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</si>
  <si>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</si>
  <si>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</si>
  <si>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</si>
  <si>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</si>
  <si>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</si>
  <si>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</si>
  <si>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</si>
  <si>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</si>
  <si>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</si>
  <si>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</si>
  <si>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</si>
  <si>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</si>
  <si>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</si>
  <si>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</si>
  <si>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</si>
  <si>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</si>
  <si>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</si>
  <si>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</si>
  <si>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</si>
  <si>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</si>
  <si>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</si>
  <si>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</si>
  <si>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</si>
  <si>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</si>
  <si>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</si>
  <si>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</si>
  <si>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</si>
  <si>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</si>
  <si>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</si>
  <si>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</si>
  <si>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</si>
  <si>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</si>
  <si>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</si>
  <si>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</si>
  <si>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</si>
  <si>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</si>
  <si>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</si>
  <si>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</si>
  <si>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</si>
  <si>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</si>
  <si>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</si>
  <si>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</si>
  <si>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</si>
  <si>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</si>
  <si>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</si>
  <si>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</si>
  <si>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</si>
  <si>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</si>
  <si>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</si>
  <si>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</si>
  <si>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</si>
  <si>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</si>
  <si>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</si>
  <si>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</si>
  <si>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</si>
  <si>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</si>
  <si>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</si>
  <si>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</si>
  <si>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</si>
  <si>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</si>
  <si>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</si>
  <si>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</si>
  <si>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</si>
  <si>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</si>
  <si>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</si>
  <si>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</si>
  <si>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</si>
  <si>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</si>
  <si>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</si>
  <si>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</si>
  <si>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</si>
  <si>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</si>
  <si>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</si>
  <si>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</si>
  <si>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</si>
  <si>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</si>
  <si>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</si>
  <si>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</si>
  <si>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</si>
  <si>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</si>
  <si>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</si>
  <si>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</si>
  <si>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</si>
  <si>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</si>
  <si>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</si>
  <si>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</si>
  <si>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</si>
  <si>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</si>
  <si>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</si>
  <si>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</si>
  <si>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</si>
  <si>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</si>
  <si>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</si>
  <si>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</si>
  <si>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</si>
  <si>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</si>
  <si>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</si>
  <si>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</si>
  <si>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</si>
  <si>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</si>
  <si>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</si>
  <si>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</si>
  <si>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</si>
  <si>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</si>
  <si>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</si>
  <si>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</si>
  <si>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</si>
  <si>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</si>
  <si>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</si>
  <si>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</si>
  <si>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</si>
  <si>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</si>
  <si>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</si>
  <si>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</si>
  <si>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</si>
  <si>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</si>
  <si>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</si>
  <si>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</si>
  <si>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</si>
  <si>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</si>
  <si>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</si>
  <si>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</si>
  <si>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</si>
  <si>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</si>
  <si>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</si>
  <si>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</si>
  <si>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</si>
  <si>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</si>
  <si>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</si>
  <si>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</si>
  <si>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</si>
  <si>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</si>
  <si>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</si>
  <si>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</si>
  <si>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</si>
  <si>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</si>
  <si>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</si>
  <si>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</si>
  <si>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</si>
  <si>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</si>
  <si>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</si>
  <si>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</si>
  <si>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</si>
  <si>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</si>
  <si>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</si>
  <si>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</si>
  <si>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</si>
  <si>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</si>
  <si>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</si>
  <si>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</si>
  <si>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</si>
  <si>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</si>
  <si>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</si>
  <si>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</si>
  <si>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</si>
  <si>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</si>
  <si>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</si>
  <si>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</si>
  <si>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</si>
  <si>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</si>
  <si>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</si>
  <si>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</si>
  <si>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</si>
  <si>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</si>
  <si>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</si>
  <si>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</si>
  <si>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</si>
  <si>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</si>
  <si>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</si>
  <si>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</si>
  <si>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</si>
  <si>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</si>
  <si>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</si>
  <si>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</si>
  <si>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</si>
  <si>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</si>
  <si>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</si>
  <si>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</si>
  <si>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</si>
  <si>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</si>
  <si>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</si>
  <si>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</si>
  <si>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</si>
  <si>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</si>
  <si>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</si>
  <si>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</si>
  <si>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</si>
  <si>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</si>
  <si>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</si>
  <si>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</si>
  <si>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</si>
  <si>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</si>
  <si>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</si>
  <si>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</si>
  <si>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</si>
  <si>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</si>
  <si>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</si>
  <si>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</si>
  <si>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</si>
  <si>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</si>
  <si>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</si>
  <si>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</si>
  <si>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</si>
  <si>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</si>
  <si>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</si>
  <si>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</si>
  <si>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</si>
  <si>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</si>
  <si>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</si>
  <si>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</si>
  <si>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</si>
  <si>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</si>
  <si>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</si>
  <si>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</si>
  <si>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</si>
  <si>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</si>
  <si>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</si>
  <si>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</si>
  <si>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</si>
  <si>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</si>
  <si>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</si>
  <si>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</si>
  <si>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</si>
  <si>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</si>
  <si>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</si>
  <si>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</si>
  <si>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</si>
  <si>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</si>
  <si>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</si>
  <si>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</si>
  <si>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</si>
  <si>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</si>
  <si>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</si>
  <si>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</si>
  <si>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</si>
  <si>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</si>
  <si>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</si>
  <si>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</si>
  <si>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</si>
  <si>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</si>
  <si>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</si>
  <si>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</si>
  <si>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</si>
  <si>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</si>
  <si>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</si>
  <si>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</si>
  <si>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</si>
  <si>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</si>
  <si>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</si>
  <si>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</si>
  <si>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</si>
  <si>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</si>
  <si>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</si>
  <si>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</si>
  <si>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</si>
  <si>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</si>
  <si>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</si>
  <si>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</si>
  <si>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</si>
  <si>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</si>
  <si>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</si>
  <si>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</si>
  <si>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</si>
  <si>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</si>
  <si>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</si>
  <si>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</si>
  <si>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</si>
  <si>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</si>
  <si>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</si>
  <si>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</si>
  <si>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</si>
  <si>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</si>
  <si>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</si>
  <si>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</si>
  <si>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</si>
  <si>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</si>
  <si>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</si>
  <si>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</si>
  <si>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</si>
  <si>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</si>
  <si>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</si>
  <si>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</si>
  <si>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</si>
  <si>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</si>
  <si>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</si>
  <si>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</si>
  <si>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</si>
  <si>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</si>
  <si>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</si>
  <si>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</si>
  <si>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</si>
  <si>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</si>
  <si>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</si>
  <si>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</si>
  <si>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</si>
  <si>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</si>
  <si>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</si>
  <si>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</si>
  <si>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</si>
  <si>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</si>
  <si>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</si>
  <si>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</si>
  <si>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</si>
  <si>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</si>
  <si>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</si>
  <si>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</si>
  <si>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</si>
  <si>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</si>
  <si>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</si>
  <si>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</si>
  <si>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</si>
  <si>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</si>
  <si>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</si>
  <si>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</si>
  <si>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</si>
  <si>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</si>
  <si>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</si>
  <si>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</si>
  <si>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</si>
  <si>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</si>
  <si>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</si>
  <si>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</si>
  <si>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</si>
  <si>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</si>
  <si>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</si>
  <si>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</si>
  <si>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</si>
  <si>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</si>
  <si>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</si>
  <si>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</si>
  <si>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</si>
  <si>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</si>
  <si>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</si>
  <si>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</si>
  <si>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</si>
  <si>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</si>
  <si>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</si>
  <si>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</si>
  <si>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</si>
  <si>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</si>
  <si>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</si>
  <si>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</si>
  <si>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</si>
  <si>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</si>
  <si>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</si>
  <si>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</si>
  <si>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</si>
  <si>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</si>
  <si>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</si>
  <si>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</si>
  <si>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</si>
  <si>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</si>
  <si>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</si>
  <si>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</si>
  <si>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</si>
  <si>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</si>
  <si>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</si>
  <si>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</si>
  <si>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</si>
  <si>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</si>
  <si>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</si>
  <si>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</si>
  <si>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</si>
  <si>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</si>
  <si>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</si>
  <si>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</si>
  <si>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</si>
  <si>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</si>
  <si>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</si>
  <si>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</si>
  <si>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</si>
  <si>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</si>
  <si>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</si>
  <si>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</si>
  <si>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</si>
  <si>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</si>
  <si>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</si>
  <si>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</si>
  <si>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</si>
  <si>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</si>
  <si>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</si>
  <si>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</si>
  <si>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</si>
  <si>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</si>
  <si>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</si>
  <si>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</si>
  <si>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</si>
  <si>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</si>
  <si>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</si>
  <si>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</si>
  <si>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</si>
  <si>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</si>
  <si>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</si>
  <si>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</si>
  <si>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</si>
  <si>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</si>
  <si>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</si>
  <si>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</si>
  <si>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</si>
  <si>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</si>
  <si>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</si>
  <si>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</si>
  <si>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</si>
  <si>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</si>
  <si>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</si>
  <si>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</si>
  <si>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</si>
  <si>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</si>
  <si>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</si>
  <si>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</si>
  <si>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</si>
  <si>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</si>
  <si>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</si>
  <si>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</si>
  <si>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</si>
  <si>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</si>
  <si>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</si>
  <si>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</si>
  <si>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</si>
  <si>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</si>
  <si>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</si>
  <si>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</si>
  <si>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</si>
  <si>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</si>
  <si>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</si>
  <si>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</si>
  <si>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</si>
  <si>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</si>
  <si>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</si>
  <si>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</si>
  <si>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</si>
  <si>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</si>
  <si>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</si>
  <si>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</si>
  <si>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</si>
  <si>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</si>
  <si>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</si>
  <si>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</si>
  <si>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</si>
  <si>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</si>
  <si>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</si>
  <si>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</si>
  <si>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</si>
  <si>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</si>
  <si>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</si>
  <si>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</si>
  <si>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</si>
  <si>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</si>
  <si>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</si>
  <si>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</si>
  <si>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</si>
  <si>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</si>
  <si>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</si>
  <si>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</si>
  <si>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</si>
  <si>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</si>
  <si>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</si>
  <si>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</si>
  <si>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</si>
  <si>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</si>
  <si>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</si>
  <si>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</si>
  <si>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</si>
  <si>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</si>
  <si>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</si>
  <si>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</si>
  <si>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</si>
  <si>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</si>
  <si>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</si>
  <si>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</si>
  <si>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</si>
  <si>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</si>
  <si>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</si>
  <si>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</si>
  <si>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</si>
  <si>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</si>
  <si>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</si>
  <si>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</si>
  <si>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</si>
  <si>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</si>
  <si>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</si>
  <si>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</si>
  <si>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</si>
  <si>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</si>
  <si>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</si>
  <si>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</si>
  <si>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</si>
  <si>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</si>
  <si>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</si>
  <si>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</si>
  <si>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</si>
  <si>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</si>
  <si>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</si>
  <si>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</si>
  <si>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</si>
  <si>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</si>
  <si>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</si>
  <si>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</si>
  <si>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</si>
  <si>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</si>
  <si>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</si>
  <si>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</si>
  <si>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</si>
  <si>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</si>
  <si>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</si>
  <si>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</si>
  <si>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</si>
  <si>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</si>
  <si>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</si>
  <si>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</si>
  <si>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</si>
  <si>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</si>
  <si>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</si>
  <si>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</si>
  <si>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</si>
  <si>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</si>
  <si>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</si>
  <si>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</si>
  <si>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</si>
  <si>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</si>
  <si>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</si>
  <si>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</si>
  <si>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</si>
  <si>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</si>
  <si>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</si>
  <si>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</si>
  <si>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</si>
  <si>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</si>
  <si>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</si>
  <si>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</si>
  <si>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</si>
  <si>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</si>
  <si>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</si>
  <si>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</si>
  <si>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</si>
  <si>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</si>
  <si>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</si>
  <si>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</si>
  <si>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</si>
  <si>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</si>
  <si>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</si>
  <si>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</si>
  <si>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</si>
  <si>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</si>
  <si>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</si>
  <si>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</si>
  <si>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</si>
  <si>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</si>
  <si>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</si>
  <si>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</si>
  <si>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</si>
  <si>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</si>
  <si>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</si>
  <si>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</si>
  <si>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</si>
  <si>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</si>
  <si>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</si>
  <si>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</si>
  <si>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</si>
  <si>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</si>
  <si>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</si>
  <si>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</si>
  <si>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</si>
  <si>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</si>
  <si>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</si>
  <si>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</si>
  <si>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</si>
  <si>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</si>
  <si>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</si>
  <si>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</si>
  <si>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</si>
  <si>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</si>
  <si>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</si>
  <si>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</si>
  <si>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</si>
  <si>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</si>
  <si>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</si>
  <si>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</si>
  <si>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</si>
  <si>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</si>
  <si>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</si>
  <si>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</si>
  <si>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</si>
  <si>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</si>
  <si>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</si>
  <si>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</si>
  <si>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</si>
  <si>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</si>
  <si>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</si>
  <si>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</si>
  <si>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</si>
  <si>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</si>
  <si>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</si>
  <si>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</si>
  <si>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</si>
  <si>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</si>
  <si>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</si>
  <si>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</si>
  <si>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</si>
  <si>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</si>
  <si>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</si>
  <si>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</si>
  <si>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</si>
  <si>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</si>
  <si>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</si>
  <si>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</si>
  <si>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</si>
  <si>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</si>
  <si>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</si>
  <si>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</si>
  <si>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</si>
  <si>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</si>
  <si>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</si>
  <si>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</si>
  <si>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</si>
  <si>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</si>
  <si>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</si>
  <si>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</si>
  <si>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</si>
  <si>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</si>
  <si>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</si>
  <si>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</si>
  <si>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</si>
  <si>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</si>
  <si>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</si>
  <si>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</si>
  <si>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</si>
  <si>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</si>
  <si>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</si>
  <si>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</si>
  <si>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</si>
  <si>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</si>
  <si>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</si>
  <si>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</si>
  <si>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</si>
  <si>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</si>
  <si>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</si>
  <si>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</si>
  <si>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</si>
  <si>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</si>
  <si>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</si>
  <si>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</si>
  <si>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</si>
  <si>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</si>
  <si>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</si>
  <si>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</si>
  <si>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</si>
  <si>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</si>
  <si>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</si>
  <si>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</si>
  <si>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</si>
  <si>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</si>
  <si>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</si>
  <si>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</si>
  <si>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</si>
  <si>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</si>
  <si>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</si>
  <si>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</si>
  <si>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</si>
  <si>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</si>
  <si>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</si>
  <si>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</si>
  <si>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</si>
  <si>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</si>
  <si>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</si>
  <si>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</si>
  <si>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</si>
  <si>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</si>
  <si>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</si>
  <si>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</si>
  <si>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</si>
  <si>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</si>
  <si>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</si>
  <si>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</si>
  <si>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</si>
  <si>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</si>
  <si>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</si>
  <si>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</si>
  <si>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</si>
  <si>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</si>
  <si>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</si>
  <si>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</si>
  <si>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</si>
  <si>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</si>
  <si>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</si>
  <si>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</si>
  <si>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</si>
  <si>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</si>
  <si>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</si>
  <si>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</si>
  <si>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</si>
  <si>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</si>
  <si>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</si>
  <si>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</si>
  <si>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</si>
  <si>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</si>
  <si>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</si>
  <si>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</si>
  <si>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</si>
  <si>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</si>
  <si>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</si>
  <si>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</si>
  <si>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</si>
  <si>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</si>
  <si>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</si>
  <si>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</si>
  <si>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</si>
  <si>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</si>
  <si>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</si>
  <si>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</si>
  <si>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</si>
  <si>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</si>
  <si>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</si>
  <si>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</si>
  <si>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</si>
  <si>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</si>
  <si>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</si>
  <si>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</si>
  <si>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</si>
  <si>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</si>
  <si>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</si>
  <si>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</si>
  <si>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</si>
  <si>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</si>
  <si>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</si>
  <si>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</si>
  <si>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</si>
  <si>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</si>
  <si>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</si>
  <si>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</si>
  <si>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</si>
  <si>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</si>
  <si>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</si>
  <si>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</si>
  <si>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</si>
  <si>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</si>
  <si>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</si>
  <si>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</si>
  <si>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</si>
  <si>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</si>
  <si>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</si>
  <si>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</si>
  <si>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</si>
  <si>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</si>
  <si>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</si>
  <si>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</si>
  <si>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</si>
  <si>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</si>
  <si>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</si>
  <si>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</si>
  <si>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</si>
  <si>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</si>
  <si>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</si>
  <si>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</si>
  <si>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</si>
  <si>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</si>
  <si>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</si>
  <si>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</si>
  <si>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</si>
  <si>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</si>
  <si>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</si>
  <si>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</si>
  <si>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</si>
  <si>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</si>
  <si>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</si>
  <si>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</si>
  <si>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</si>
  <si>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</si>
  <si>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</si>
  <si>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</si>
  <si>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</si>
  <si>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</si>
  <si>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</si>
  <si>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</si>
  <si>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</si>
  <si>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</si>
  <si>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</si>
  <si>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</si>
  <si>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</si>
  <si>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</si>
  <si>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</si>
  <si>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</si>
  <si>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</si>
  <si>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</si>
  <si>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</si>
  <si>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</si>
  <si>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</si>
  <si>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</si>
  <si>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</si>
  <si>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</si>
  <si>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</si>
  <si>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</si>
  <si>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</si>
  <si>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</si>
  <si>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</si>
  <si>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</si>
  <si>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</si>
  <si>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</si>
  <si>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</si>
  <si>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</si>
  <si>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</si>
  <si>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</si>
  <si>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</si>
  <si>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</si>
  <si>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</si>
  <si>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</si>
  <si>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</si>
  <si>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</si>
  <si>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</si>
  <si>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</si>
  <si>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</si>
  <si>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</si>
  <si>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</si>
  <si>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</si>
  <si>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</si>
  <si>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</si>
  <si>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</si>
  <si>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</si>
  <si>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</si>
  <si>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</si>
  <si>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</si>
  <si>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</si>
  <si>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</si>
  <si>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</si>
  <si>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</si>
  <si>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</si>
  <si>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</si>
  <si>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</si>
  <si>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</si>
  <si>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</si>
  <si>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</si>
  <si>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</si>
  <si>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</si>
  <si>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</si>
  <si>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</si>
  <si>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</si>
  <si>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</si>
  <si>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</si>
  <si>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</si>
  <si>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</si>
  <si>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</si>
  <si>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</si>
  <si>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</si>
  <si>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</si>
  <si>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</si>
  <si>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</si>
  <si>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</si>
  <si>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</si>
  <si>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</si>
  <si>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</si>
  <si>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</si>
  <si>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</si>
  <si>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</si>
  <si>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</si>
  <si>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</si>
  <si>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</si>
  <si>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</si>
  <si>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</si>
  <si>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</si>
  <si>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</si>
  <si>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</si>
  <si>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</si>
  <si>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</si>
  <si>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</si>
  <si>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</si>
  <si>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</si>
  <si>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</si>
  <si>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</si>
  <si>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</si>
  <si>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</si>
  <si>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</si>
  <si>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</si>
  <si>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</si>
  <si>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</si>
  <si>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</si>
  <si>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</si>
  <si>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</si>
  <si>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</si>
  <si>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</si>
  <si>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</si>
  <si>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</si>
  <si>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</si>
  <si>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</si>
  <si>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</si>
  <si>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</si>
  <si>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</si>
  <si>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</si>
  <si>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</si>
  <si>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</si>
  <si>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</si>
  <si>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</si>
  <si>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</si>
  <si>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</si>
  <si>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</si>
  <si>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</si>
  <si>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</si>
  <si>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</si>
  <si>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</si>
  <si>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</si>
  <si>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</si>
  <si>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</si>
  <si>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</si>
  <si>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</si>
  <si>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</si>
  <si>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</si>
  <si>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</si>
  <si>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</si>
  <si>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</si>
  <si>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</si>
  <si>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</si>
  <si>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</si>
  <si>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</si>
  <si>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</si>
  <si>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</si>
  <si>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</si>
  <si>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</si>
  <si>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</si>
  <si>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</si>
  <si>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</si>
  <si>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</si>
  <si>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</si>
  <si>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</si>
  <si>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</si>
  <si>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</si>
  <si>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</si>
  <si>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</si>
  <si>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</si>
  <si>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</si>
  <si>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</si>
  <si>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</si>
  <si>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</si>
  <si>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</si>
  <si>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</si>
  <si>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</si>
  <si>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</si>
  <si>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</si>
  <si>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</si>
  <si>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</si>
  <si>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</si>
  <si>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</si>
  <si>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</si>
  <si>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</si>
  <si>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</si>
  <si>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</si>
  <si>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</si>
  <si>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</si>
  <si>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</si>
  <si>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</si>
  <si>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</si>
  <si>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</si>
  <si>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</si>
  <si>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</si>
  <si>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</si>
  <si>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</si>
  <si>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</si>
  <si>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</si>
  <si>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</si>
  <si>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</si>
  <si>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</si>
  <si>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</si>
  <si>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</si>
  <si>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</si>
  <si>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</si>
  <si>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</si>
  <si>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</si>
  <si>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</si>
  <si>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</si>
  <si>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</si>
  <si>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</si>
  <si>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</si>
  <si>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</si>
  <si>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</si>
  <si>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</si>
  <si>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</si>
  <si>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</si>
  <si>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</si>
  <si>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</si>
  <si>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</si>
  <si>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</si>
  <si>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</si>
  <si>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</si>
  <si>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</si>
  <si>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</si>
  <si>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</si>
  <si>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</si>
  <si>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</si>
  <si>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</si>
  <si>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</si>
  <si>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</si>
  <si>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</si>
  <si>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</si>
  <si>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</si>
  <si>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</si>
  <si>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</si>
  <si>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</si>
  <si>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</si>
  <si>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</si>
  <si>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</si>
  <si>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</si>
  <si>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</si>
  <si>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</si>
  <si>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</si>
  <si>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</si>
  <si>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</si>
  <si>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</si>
  <si>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</si>
  <si>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</si>
  <si>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</si>
  <si>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</si>
  <si>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</si>
  <si>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</si>
  <si>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</si>
  <si>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</si>
  <si>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</si>
  <si>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</si>
  <si>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</si>
  <si>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</si>
  <si>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</si>
  <si>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</si>
  <si>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</si>
  <si>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</si>
  <si>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</si>
  <si>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</si>
  <si>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</si>
  <si>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</si>
  <si>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</si>
  <si>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</si>
  <si>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</si>
  <si>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</si>
  <si>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</si>
  <si>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</si>
  <si>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</si>
  <si>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</si>
  <si>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</si>
  <si>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</si>
  <si>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</si>
  <si>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</si>
  <si>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</si>
  <si>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</si>
  <si>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</si>
  <si>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</si>
  <si>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</si>
  <si>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</si>
  <si>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</si>
  <si>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</si>
  <si>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</si>
  <si>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</si>
  <si>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</si>
  <si>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</si>
  <si>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</si>
  <si>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</si>
  <si>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</si>
  <si>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</si>
  <si>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</si>
  <si>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</si>
  <si>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</si>
  <si>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</si>
  <si>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</si>
  <si>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</si>
  <si>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</si>
  <si>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</si>
  <si>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</si>
  <si>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</si>
  <si>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</si>
  <si>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</si>
  <si>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</si>
  <si>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</si>
  <si>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</si>
  <si>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</si>
  <si>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</si>
  <si>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</si>
  <si>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</si>
  <si>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</si>
  <si>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</si>
  <si>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</si>
  <si>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</si>
  <si>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</si>
  <si>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</si>
  <si>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</si>
  <si>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</si>
  <si>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</si>
  <si>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</si>
  <si>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</si>
  <si>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</si>
  <si>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</si>
  <si>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</si>
  <si>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</si>
  <si>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</si>
  <si>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</si>
  <si>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</si>
  <si>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</si>
  <si>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</si>
  <si>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</si>
  <si>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</si>
  <si>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</si>
  <si>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</si>
  <si>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</si>
  <si>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</si>
  <si>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</si>
  <si>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</si>
  <si>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</si>
  <si>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</si>
  <si>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</si>
  <si>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</si>
  <si>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</si>
  <si>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</si>
  <si>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</si>
  <si>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</si>
  <si>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</si>
  <si>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</si>
  <si>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</si>
  <si>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</si>
  <si>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</si>
  <si>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</si>
  <si>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</si>
  <si>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</si>
  <si>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</si>
  <si>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</si>
  <si>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</si>
  <si>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</si>
  <si>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</si>
  <si>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</si>
  <si>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</si>
  <si>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</si>
  <si>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</si>
  <si>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</si>
  <si>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</si>
  <si>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</si>
  <si>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</si>
  <si>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</si>
  <si>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</si>
  <si>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</si>
  <si>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</si>
  <si>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</si>
  <si>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</si>
  <si>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</si>
  <si>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</si>
  <si>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</si>
  <si>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</si>
  <si>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</si>
  <si>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</si>
  <si>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</si>
  <si>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</si>
  <si>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</si>
  <si>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</si>
  <si>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</si>
  <si>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</si>
  <si>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</si>
  <si>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</si>
  <si>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</si>
  <si>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</si>
  <si>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</si>
  <si>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</si>
  <si>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</si>
  <si>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</si>
  <si>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</si>
  <si>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</si>
  <si>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</si>
  <si>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</si>
  <si>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</si>
  <si>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</si>
  <si>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</si>
  <si>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</si>
  <si>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</si>
  <si>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</si>
  <si>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</si>
  <si>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</si>
  <si>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</si>
  <si>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</si>
  <si>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</si>
  <si>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</si>
  <si>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</si>
  <si>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</si>
  <si>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</si>
  <si>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</si>
  <si>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</si>
  <si>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</si>
  <si>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</si>
  <si>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</si>
  <si>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</si>
  <si>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</si>
  <si>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</si>
  <si>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</si>
  <si>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</si>
  <si>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</si>
  <si>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</si>
  <si>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</si>
  <si>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</si>
  <si>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</si>
  <si>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</si>
  <si>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</si>
  <si>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</si>
  <si>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</si>
  <si>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</si>
  <si>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</si>
  <si>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</si>
  <si>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</si>
  <si>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</si>
  <si>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</si>
  <si>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</si>
  <si>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</si>
  <si>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</si>
  <si>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</si>
  <si>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</si>
  <si>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</si>
  <si>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</si>
  <si>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</si>
  <si>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</si>
  <si>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</si>
  <si>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</si>
  <si>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</si>
  <si>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</si>
  <si>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</si>
  <si>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</si>
  <si>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</si>
  <si>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</si>
  <si>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</si>
  <si>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</si>
  <si>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</si>
  <si>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</si>
  <si>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</si>
  <si>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</si>
  <si>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</si>
  <si>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</si>
  <si>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</si>
  <si>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</si>
  <si>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</si>
  <si>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</si>
  <si>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</si>
  <si>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</si>
  <si>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</si>
  <si>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</si>
  <si>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</si>
  <si>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</si>
  <si>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</si>
  <si>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</si>
  <si>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</si>
  <si>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</si>
  <si>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</si>
  <si>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</si>
  <si>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</si>
  <si>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</si>
  <si>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</si>
  <si>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</si>
  <si>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</si>
  <si>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</si>
  <si>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</si>
  <si>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</si>
  <si>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</si>
  <si>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</si>
  <si>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</si>
  <si>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</si>
  <si>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</si>
  <si>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</si>
  <si>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</si>
  <si>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</si>
  <si>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</si>
  <si>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</si>
  <si>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</si>
  <si>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</si>
  <si>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</si>
  <si>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</si>
  <si>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</si>
  <si>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</si>
  <si>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</si>
  <si>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</si>
  <si>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</si>
  <si>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</si>
  <si>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</si>
  <si>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</si>
  <si>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</si>
  <si>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</si>
  <si>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</si>
  <si>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</si>
  <si>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</si>
  <si>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</si>
  <si>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</si>
  <si>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</si>
  <si>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</si>
  <si>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</si>
  <si>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</si>
  <si>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</si>
  <si>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</si>
  <si>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</si>
  <si>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</si>
  <si>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</si>
  <si>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</si>
  <si>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</si>
  <si>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</si>
  <si>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</si>
  <si>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</si>
  <si>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</si>
  <si>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</si>
  <si>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</si>
  <si>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</si>
  <si>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</si>
  <si>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</si>
  <si>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</si>
  <si>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</si>
  <si>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</si>
  <si>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</si>
  <si>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</si>
  <si>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</si>
  <si>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</si>
  <si>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</si>
  <si>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</si>
  <si>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</si>
  <si>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</si>
  <si>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</si>
  <si>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</si>
  <si>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</si>
  <si>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</si>
  <si>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</si>
  <si>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</si>
  <si>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</si>
  <si>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</si>
  <si>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</si>
  <si>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</si>
  <si>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</si>
  <si>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</si>
  <si>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</si>
  <si>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</si>
  <si>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</si>
  <si>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</si>
  <si>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</si>
  <si>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</si>
  <si>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</si>
  <si>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</si>
  <si>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</si>
  <si>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</si>
  <si>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</si>
  <si>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</si>
  <si>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</si>
  <si>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</si>
  <si>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</si>
  <si>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</si>
  <si>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</si>
  <si>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</si>
  <si>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</si>
  <si>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</si>
  <si>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</si>
  <si>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</si>
  <si>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</si>
  <si>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</si>
  <si>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</si>
  <si>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</si>
  <si>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</si>
  <si>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</si>
  <si>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</si>
  <si>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</si>
  <si>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</si>
  <si>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</si>
  <si>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</si>
  <si>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</si>
  <si>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</si>
  <si>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</si>
  <si>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</si>
  <si>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</si>
  <si>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</si>
  <si>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</si>
  <si>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</si>
  <si>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</si>
  <si>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</si>
  <si>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</si>
  <si>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</si>
  <si>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</si>
  <si>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</si>
  <si>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</si>
  <si>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</si>
  <si>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</si>
  <si>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</si>
  <si>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</si>
  <si>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</si>
  <si>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</si>
  <si>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</si>
  <si>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</si>
  <si>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</si>
  <si>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</si>
  <si>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</si>
  <si>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</si>
  <si>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</si>
  <si>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</si>
  <si>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</si>
  <si>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</si>
  <si>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</si>
  <si>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</si>
  <si>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</si>
  <si>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</si>
  <si>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</si>
  <si>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</si>
  <si>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</si>
  <si>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</si>
  <si>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</si>
  <si>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</si>
  <si>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</si>
  <si>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</si>
  <si>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</si>
  <si>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</si>
  <si>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</si>
  <si>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</si>
  <si>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</si>
  <si>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</si>
  <si>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</si>
  <si>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</si>
  <si>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</si>
  <si>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</si>
  <si>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</si>
  <si>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</si>
  <si>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</si>
  <si>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</si>
  <si>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</si>
  <si>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</si>
  <si>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</si>
  <si>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</si>
  <si>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</si>
  <si>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</si>
  <si>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</si>
  <si>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</si>
  <si>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</si>
  <si>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</si>
  <si>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</si>
  <si>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</si>
  <si>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</si>
  <si>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</si>
  <si>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</si>
  <si>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</si>
  <si>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</si>
  <si>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</si>
  <si>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</si>
  <si>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</si>
  <si>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</si>
  <si>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</si>
  <si>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</si>
  <si>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</si>
  <si>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</si>
  <si>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</si>
  <si>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</si>
  <si>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</si>
  <si>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</si>
  <si>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</si>
  <si>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</si>
  <si>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</si>
  <si>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</si>
  <si>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</si>
  <si>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</si>
  <si>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</si>
  <si>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</si>
  <si>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</si>
  <si>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</si>
  <si>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</si>
  <si>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</si>
  <si>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</si>
  <si>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</si>
  <si>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</si>
  <si>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</si>
  <si>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</si>
  <si>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</si>
  <si>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</si>
  <si>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</si>
  <si>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</si>
  <si>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</si>
  <si>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</si>
  <si>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</si>
  <si>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</si>
  <si>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</si>
  <si>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</si>
  <si>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</si>
  <si>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</si>
  <si>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</si>
  <si>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</si>
  <si>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</si>
  <si>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</si>
  <si>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</si>
  <si>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</si>
  <si>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</si>
  <si>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</si>
  <si>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</si>
  <si>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</si>
  <si>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</si>
  <si>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</si>
  <si>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</si>
  <si>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</si>
  <si>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</si>
  <si>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</si>
  <si>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</si>
  <si>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</si>
  <si>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</si>
  <si>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</si>
  <si>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</si>
  <si>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</si>
  <si>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</si>
  <si>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</si>
  <si>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</si>
  <si>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</si>
  <si>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</si>
  <si>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</si>
  <si>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</si>
  <si>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</si>
  <si>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</si>
  <si>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</si>
  <si>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</si>
  <si>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</si>
  <si>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</si>
  <si>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</si>
  <si>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</si>
  <si>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</si>
  <si>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</si>
  <si>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</si>
  <si>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</si>
  <si>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</si>
  <si>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</si>
  <si>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</si>
  <si>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</si>
  <si>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</si>
  <si>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</si>
  <si>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</si>
  <si>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</si>
  <si>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</si>
  <si>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</si>
  <si>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</si>
  <si>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</si>
  <si>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</si>
  <si>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</si>
  <si>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</si>
  <si>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</si>
  <si>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</si>
  <si>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</si>
  <si>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</si>
  <si>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</si>
  <si>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</si>
  <si>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</si>
  <si>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</si>
  <si>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</si>
  <si>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</si>
  <si>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</si>
  <si>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</si>
  <si>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</si>
  <si>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</si>
  <si>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</si>
  <si>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</si>
  <si>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</si>
  <si>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</si>
  <si>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</si>
  <si>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</si>
  <si>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</si>
  <si>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</si>
  <si>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</si>
  <si>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</si>
  <si>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</si>
  <si>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</si>
  <si>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</si>
  <si>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</si>
  <si>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</si>
  <si>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</si>
  <si>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</si>
  <si>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</si>
  <si>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</si>
  <si>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</si>
  <si>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</si>
  <si>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</si>
  <si>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</si>
  <si>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</si>
  <si>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</si>
  <si>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</si>
  <si>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</si>
  <si>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</si>
  <si>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</si>
  <si>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</si>
  <si>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</si>
  <si>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</si>
  <si>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</si>
  <si>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</si>
  <si>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</si>
  <si>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</si>
  <si>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</si>
  <si>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</si>
  <si>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</si>
  <si>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</si>
  <si>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</si>
  <si>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</si>
  <si>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</si>
  <si>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</si>
  <si>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</si>
  <si>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</si>
  <si>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</si>
  <si>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</si>
  <si>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</si>
  <si>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</si>
  <si>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</si>
  <si>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</si>
  <si>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</si>
  <si>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</si>
  <si>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</si>
  <si>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</si>
  <si>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</si>
  <si>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</si>
  <si>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</si>
  <si>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</si>
  <si>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</si>
  <si>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</si>
  <si>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</si>
  <si>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</si>
  <si>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</si>
  <si>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</si>
  <si>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</si>
  <si>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</si>
  <si>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</si>
  <si>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</si>
  <si>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</si>
  <si>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</si>
  <si>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</si>
  <si>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</si>
  <si>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</si>
  <si>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</si>
  <si>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</si>
  <si>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</si>
  <si>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</si>
  <si>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</si>
  <si>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</si>
  <si>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</si>
  <si>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</si>
  <si>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</si>
  <si>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</si>
  <si>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</si>
  <si>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</si>
  <si>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</si>
  <si>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</si>
  <si>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</si>
  <si>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</si>
  <si>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</si>
  <si>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</si>
  <si>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</si>
  <si>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</si>
  <si>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</si>
  <si>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</si>
  <si>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</si>
  <si>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</si>
  <si>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</si>
  <si>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</si>
  <si>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</si>
  <si>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</si>
  <si>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</si>
  <si>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</si>
  <si>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</si>
  <si>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</si>
  <si>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</si>
  <si>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</si>
  <si>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</si>
  <si>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</si>
  <si>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</si>
  <si>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</si>
  <si>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</si>
  <si>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</si>
  <si>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</si>
  <si>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</si>
  <si>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</si>
  <si>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</si>
  <si>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</si>
  <si>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</si>
  <si>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</si>
  <si>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</si>
  <si>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</si>
  <si>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</si>
  <si>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</si>
  <si>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</si>
  <si>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</si>
  <si>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</si>
  <si>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</si>
  <si>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</si>
  <si>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</si>
  <si>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</si>
  <si>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</si>
  <si>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</si>
  <si>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</si>
  <si>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</si>
  <si>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</si>
  <si>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</si>
  <si>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</si>
  <si>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</si>
  <si>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</si>
  <si>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</si>
  <si>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</si>
  <si>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</si>
  <si>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</si>
  <si>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</si>
  <si>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</si>
  <si>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</si>
  <si>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</si>
  <si>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</si>
  <si>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</si>
  <si>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</si>
  <si>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</si>
  <si>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</si>
  <si>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</si>
  <si>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</si>
  <si>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</si>
  <si>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</si>
  <si>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</si>
  <si>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</si>
  <si>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</si>
  <si>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</si>
  <si>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</si>
  <si>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</si>
  <si>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</si>
  <si>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</si>
  <si>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</si>
  <si>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</si>
  <si>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</si>
  <si>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</si>
  <si>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</si>
  <si>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</si>
  <si>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</si>
  <si>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</si>
  <si>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</si>
  <si>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</si>
  <si>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</si>
  <si>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</si>
  <si>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</si>
  <si>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</si>
  <si>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</si>
  <si>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</si>
  <si>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</si>
  <si>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</si>
  <si>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</si>
  <si>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</si>
  <si>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</si>
  <si>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</si>
  <si>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</si>
  <si>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</si>
  <si>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</si>
  <si>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</si>
  <si>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</si>
  <si>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</si>
  <si>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</si>
  <si>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</si>
  <si>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</si>
  <si>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</si>
  <si>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</si>
  <si>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</si>
  <si>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</si>
  <si>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</si>
  <si>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</si>
  <si>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</si>
  <si>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</si>
  <si>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</si>
  <si>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</si>
  <si>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</si>
  <si>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</si>
  <si>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</si>
  <si>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</si>
  <si>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</si>
  <si>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</si>
  <si>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</si>
  <si>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</si>
  <si>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</si>
  <si>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</si>
  <si>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</si>
  <si>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</si>
  <si>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</si>
  <si>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</si>
  <si>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</si>
  <si>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</si>
  <si>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</si>
  <si>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</si>
  <si>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</si>
  <si>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</si>
  <si>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</si>
  <si>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</si>
  <si>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</si>
  <si>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</si>
  <si>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</si>
  <si>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</si>
  <si>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</si>
  <si>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</si>
  <si>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</si>
  <si>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</si>
  <si>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</si>
  <si>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</si>
  <si>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</si>
  <si>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</si>
  <si>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</si>
  <si>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</si>
  <si>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</si>
  <si>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</si>
  <si>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</si>
  <si>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</si>
  <si>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</si>
  <si>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</si>
  <si>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</si>
  <si>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</si>
  <si>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</si>
  <si>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</si>
  <si>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</si>
  <si>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</si>
  <si>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</si>
  <si>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</si>
  <si>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</si>
  <si>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</si>
  <si>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</si>
  <si>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</si>
  <si>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</si>
  <si>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</si>
  <si>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</si>
  <si>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</si>
  <si>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</si>
  <si>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</si>
  <si>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</si>
  <si>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</si>
  <si>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</si>
  <si>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</si>
  <si>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</si>
  <si>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</si>
  <si>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</si>
  <si>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</si>
  <si>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</si>
  <si>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</si>
  <si>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</si>
  <si>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</si>
  <si>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</si>
  <si>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</si>
  <si>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</si>
  <si>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</si>
  <si>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</si>
  <si>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</si>
  <si>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</si>
  <si>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</si>
  <si>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</si>
  <si>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</si>
  <si>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</si>
  <si>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</si>
  <si>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</si>
  <si>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</si>
  <si>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</si>
  <si>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</si>
  <si>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</si>
  <si>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</si>
  <si>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</si>
  <si>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</si>
  <si>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</si>
  <si>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</si>
  <si>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</si>
  <si>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</si>
  <si>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</si>
  <si>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</si>
  <si>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</si>
  <si>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</si>
  <si>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</si>
  <si>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</si>
  <si>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</si>
  <si>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</si>
  <si>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</si>
  <si>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</si>
  <si>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</si>
  <si>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</si>
  <si>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</si>
  <si>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</si>
  <si>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</si>
  <si>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</si>
  <si>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</si>
  <si>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</si>
  <si>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</si>
  <si>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</si>
  <si>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</si>
  <si>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</si>
  <si>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</si>
  <si>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</si>
  <si>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</si>
  <si>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</si>
  <si>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</si>
  <si>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</si>
  <si>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</si>
  <si>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</si>
  <si>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</si>
  <si>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</si>
  <si>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</si>
  <si>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</si>
  <si>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</si>
  <si>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</si>
  <si>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</si>
  <si>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</si>
  <si>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</si>
  <si>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</si>
  <si>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</si>
  <si>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</si>
  <si>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</si>
  <si>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</si>
  <si>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</si>
  <si>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</si>
  <si>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</si>
  <si>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</si>
  <si>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</si>
  <si>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</si>
  <si>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</si>
  <si>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</si>
  <si>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</si>
  <si>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</si>
  <si>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</si>
  <si>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</si>
  <si>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</si>
  <si>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</si>
  <si>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</si>
  <si>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</si>
  <si>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</si>
  <si>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</si>
  <si>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</si>
  <si>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</si>
  <si>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</si>
  <si>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</si>
  <si>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</si>
  <si>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</si>
  <si>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</si>
  <si>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</si>
  <si>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</si>
  <si>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</si>
  <si>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</si>
  <si>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</si>
  <si>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</si>
  <si>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</si>
  <si>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</si>
  <si>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</si>
  <si>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</si>
  <si>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</si>
  <si>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</si>
  <si>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</si>
  <si>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</si>
  <si>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</si>
  <si>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</si>
  <si>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</si>
  <si>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</si>
  <si>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</si>
  <si>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</si>
  <si>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</si>
  <si>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</si>
  <si>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</si>
  <si>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</si>
  <si>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</si>
  <si>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</si>
  <si>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</si>
  <si>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</si>
  <si>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</si>
  <si>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</si>
  <si>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</si>
  <si>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</si>
  <si>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</si>
  <si>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</si>
  <si>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</si>
  <si>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</si>
  <si>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</si>
  <si>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</si>
  <si>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</si>
  <si>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</si>
  <si>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</si>
  <si>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</si>
  <si>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</si>
  <si>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</si>
  <si>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</si>
  <si>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</si>
  <si>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</si>
  <si>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</si>
  <si>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</si>
  <si>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</si>
  <si>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</si>
  <si>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</si>
  <si>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</si>
  <si>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</si>
  <si>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</si>
  <si>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</si>
  <si>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</si>
  <si>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</si>
  <si>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</si>
  <si>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</si>
  <si>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</si>
  <si>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</si>
  <si>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</si>
  <si>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</si>
  <si>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</si>
  <si>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</si>
  <si>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</si>
  <si>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</si>
  <si>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</si>
  <si>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</si>
  <si>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</si>
  <si>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</si>
  <si>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</si>
  <si>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</si>
  <si>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</si>
  <si>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</si>
  <si>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</si>
  <si>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</si>
  <si>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</si>
  <si>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</si>
  <si>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</si>
  <si>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</si>
  <si>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</si>
  <si>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</si>
  <si>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</si>
  <si>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</si>
  <si>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</si>
  <si>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</si>
  <si>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</si>
  <si>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</si>
  <si>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</si>
  <si>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</si>
  <si>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</si>
  <si>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</si>
  <si>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</si>
  <si>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</si>
  <si>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</si>
  <si>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</si>
  <si>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</si>
  <si>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</si>
  <si>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</si>
  <si>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</si>
  <si>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</si>
  <si>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</si>
  <si>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</si>
  <si>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</si>
  <si>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</si>
  <si>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</si>
  <si>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</si>
  <si>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</si>
  <si>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</si>
  <si>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</si>
  <si>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</si>
  <si>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</si>
  <si>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</si>
  <si>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</si>
  <si>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</si>
  <si>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</si>
  <si>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</si>
  <si>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</si>
  <si>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</si>
  <si>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</si>
  <si>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</si>
  <si>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</si>
  <si>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</si>
  <si>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</si>
  <si>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</si>
  <si>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</si>
  <si>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</si>
  <si>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</si>
  <si>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</si>
  <si>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</si>
  <si>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</si>
  <si>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</si>
  <si>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</si>
  <si>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</si>
  <si>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</si>
  <si>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</si>
  <si>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</si>
  <si>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</si>
  <si>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</si>
  <si>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</si>
  <si>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</si>
  <si>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</si>
  <si>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</si>
  <si>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</si>
  <si>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</si>
  <si>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</si>
  <si>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</si>
  <si>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</si>
  <si>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</si>
  <si>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</si>
  <si>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</si>
  <si>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</si>
  <si>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</si>
  <si>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</si>
  <si>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</si>
  <si>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</si>
  <si>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</si>
  <si>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</si>
  <si>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</si>
  <si>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</si>
  <si>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</si>
  <si>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</si>
  <si>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</si>
  <si>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</si>
  <si>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</si>
  <si>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</si>
  <si>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</si>
  <si>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</si>
  <si>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</si>
  <si>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</si>
  <si>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</si>
  <si>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</si>
  <si>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</si>
  <si>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</si>
  <si>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</si>
  <si>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</si>
  <si>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</si>
  <si>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</si>
  <si>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</si>
  <si>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</si>
  <si>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</si>
  <si>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</si>
  <si>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</si>
  <si>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</si>
  <si>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</si>
  <si>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</si>
  <si>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</si>
  <si>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</si>
  <si>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</si>
  <si>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</si>
  <si>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</si>
  <si>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</si>
  <si>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</si>
  <si>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</si>
  <si>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</si>
  <si>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</si>
  <si>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</si>
  <si>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</si>
  <si>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</si>
  <si>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</si>
  <si>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</si>
  <si>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</si>
  <si>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</si>
  <si>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</si>
  <si>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</si>
  <si>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</si>
  <si>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</si>
  <si>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</si>
  <si>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</si>
  <si>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</si>
  <si>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</si>
  <si>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</si>
  <si>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</si>
  <si>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</si>
  <si>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</si>
  <si>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</si>
  <si>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</si>
  <si>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</si>
  <si>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</si>
  <si>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</si>
  <si>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</si>
  <si>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</si>
  <si>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</si>
  <si>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</si>
  <si>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</si>
  <si>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</si>
  <si>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</si>
  <si>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</si>
  <si>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</si>
  <si>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</si>
  <si>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</si>
  <si>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</si>
  <si>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</si>
  <si>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</si>
  <si>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</si>
  <si>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</si>
  <si>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</si>
  <si>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</si>
  <si>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</si>
  <si>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</si>
  <si>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</si>
  <si>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</si>
  <si>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</si>
  <si>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</si>
  <si>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</si>
  <si>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</si>
  <si>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</si>
  <si>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</si>
  <si>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</si>
  <si>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</si>
  <si>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</si>
  <si>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</si>
  <si>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</si>
  <si>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</si>
  <si>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</si>
  <si>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</si>
  <si>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</si>
  <si>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</si>
  <si>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</si>
  <si>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</si>
  <si>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</si>
  <si>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</si>
  <si>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</si>
  <si>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</si>
  <si>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</si>
  <si>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</si>
  <si>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</si>
  <si>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</si>
  <si>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</si>
  <si>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</si>
  <si>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</si>
  <si>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</si>
  <si>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</si>
  <si>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</si>
  <si>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</si>
  <si>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</si>
  <si>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</si>
  <si>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</si>
  <si>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</si>
  <si>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</si>
  <si>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</si>
  <si>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</si>
  <si>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</si>
  <si>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</si>
  <si>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</si>
  <si>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</si>
  <si>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</si>
  <si>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</si>
  <si>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</si>
  <si>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</si>
  <si>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</si>
  <si>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</si>
  <si>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</si>
  <si>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</si>
  <si>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</si>
  <si>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</si>
  <si>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</si>
  <si>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</si>
  <si>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</si>
  <si>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</si>
  <si>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</si>
  <si>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</si>
  <si>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</si>
  <si>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</si>
  <si>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</si>
  <si>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</si>
  <si>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</si>
  <si>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</si>
  <si>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</si>
  <si>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</si>
  <si>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</si>
  <si>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</si>
  <si>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</si>
  <si>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</si>
  <si>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</si>
  <si>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</si>
  <si>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</si>
  <si>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</si>
  <si>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</si>
  <si>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</si>
  <si>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</si>
  <si>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</si>
  <si>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</si>
  <si>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</si>
  <si>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</si>
  <si>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</si>
  <si>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</si>
  <si>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</si>
  <si>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</si>
  <si>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</si>
  <si>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</si>
  <si>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</si>
  <si>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</si>
  <si>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</si>
  <si>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</si>
  <si>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</si>
  <si>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</si>
  <si>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</si>
  <si>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</si>
  <si>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</si>
  <si>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</si>
  <si>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</si>
  <si>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</si>
  <si>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</si>
  <si>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</si>
  <si>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</si>
  <si>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</si>
  <si>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</si>
  <si>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</si>
  <si>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</si>
  <si>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</si>
  <si>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</si>
  <si>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</si>
  <si>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</si>
  <si>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</si>
  <si>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</si>
  <si>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</si>
  <si>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</si>
  <si>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</si>
  <si>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</si>
  <si>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</si>
  <si>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</si>
  <si>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</si>
  <si>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</si>
  <si>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</si>
  <si>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</si>
  <si>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</si>
  <si>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</si>
  <si>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</si>
  <si>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</si>
  <si>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</si>
  <si>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</si>
  <si>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</si>
  <si>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</si>
  <si>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</si>
  <si>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</si>
  <si>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</si>
  <si>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</si>
  <si>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</si>
  <si>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</si>
  <si>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</si>
  <si>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</si>
  <si>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</si>
  <si>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</si>
  <si>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</si>
  <si>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</si>
  <si>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</si>
  <si>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</si>
  <si>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</si>
  <si>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</si>
  <si>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</si>
  <si>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</si>
  <si>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</si>
  <si>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</si>
  <si>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</si>
  <si>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</si>
  <si>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</si>
  <si>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</si>
  <si>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</si>
  <si>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</si>
  <si>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</si>
  <si>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</si>
  <si>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</si>
  <si>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</si>
  <si>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</si>
  <si>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</si>
  <si>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</si>
  <si>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</si>
  <si>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</si>
  <si>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</si>
  <si>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</si>
  <si>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</si>
  <si>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</si>
  <si>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</si>
  <si>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</si>
  <si>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</si>
  <si>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</si>
  <si>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</si>
  <si>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</si>
  <si>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</si>
  <si>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</si>
  <si>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</si>
  <si>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</si>
  <si>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</si>
  <si>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</si>
  <si>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</si>
  <si>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</si>
  <si>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</si>
  <si>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</si>
  <si>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</si>
  <si>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</si>
  <si>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</si>
  <si>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</si>
  <si>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</si>
  <si>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</si>
  <si>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</si>
  <si>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</si>
  <si>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</si>
  <si>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</si>
  <si>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</si>
  <si>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</si>
  <si>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</si>
  <si>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</si>
  <si>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</si>
  <si>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</si>
  <si>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</si>
  <si>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</si>
  <si>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</si>
  <si>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</si>
  <si>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</si>
  <si>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</si>
  <si>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</si>
  <si>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</si>
  <si>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</si>
  <si>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</si>
  <si>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</si>
  <si>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</si>
  <si>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</si>
  <si>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</si>
  <si>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</si>
  <si>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</si>
  <si>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</si>
  <si>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</si>
  <si>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</si>
  <si>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</si>
  <si>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</si>
  <si>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</si>
  <si>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</si>
  <si>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</si>
  <si>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</si>
  <si>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</si>
  <si>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</si>
  <si>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</si>
  <si>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</si>
  <si>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</si>
  <si>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</si>
  <si>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</si>
  <si>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</si>
  <si>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</si>
  <si>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</si>
  <si>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</si>
  <si>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</si>
  <si>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</si>
  <si>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</si>
  <si>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</si>
  <si>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</si>
  <si>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</si>
  <si>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</si>
  <si>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</si>
  <si>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</si>
  <si>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</si>
  <si>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</si>
  <si>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</si>
  <si>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</si>
  <si>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</si>
  <si>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</si>
  <si>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</si>
  <si>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</si>
  <si>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</si>
  <si>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</si>
  <si>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</si>
  <si>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</si>
  <si>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</si>
  <si>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</si>
  <si>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</si>
  <si>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</si>
  <si>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</si>
  <si>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</si>
  <si>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</si>
  <si>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</si>
  <si>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</si>
  <si>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</si>
  <si>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</si>
  <si>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</si>
  <si>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</si>
  <si>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</si>
  <si>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</si>
  <si>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</si>
  <si>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</si>
  <si>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</si>
  <si>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</si>
  <si>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</si>
  <si>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</si>
  <si>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</si>
  <si>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</si>
  <si>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</si>
  <si>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</si>
  <si>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</si>
  <si>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</si>
  <si>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</si>
  <si>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</si>
  <si>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</si>
  <si>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</si>
  <si>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</si>
  <si>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</si>
  <si>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</si>
  <si>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</si>
  <si>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</si>
  <si>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</si>
  <si>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</si>
  <si>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</si>
  <si>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</si>
  <si>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</si>
  <si>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</si>
  <si>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</si>
  <si>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</si>
  <si>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</si>
  <si>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</si>
  <si>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</si>
  <si>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</si>
  <si>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</si>
  <si>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</si>
  <si>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</si>
  <si>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</si>
  <si>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</si>
  <si>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</si>
  <si>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</si>
  <si>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</si>
  <si>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</si>
  <si>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</si>
  <si>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</si>
  <si>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</si>
  <si>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</si>
  <si>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</si>
  <si>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</si>
  <si>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</si>
  <si>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</si>
  <si>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</si>
  <si>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</si>
  <si>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</si>
  <si>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</si>
  <si>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</si>
  <si>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</si>
  <si>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</si>
  <si>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</si>
  <si>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</si>
  <si>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</si>
  <si>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</si>
  <si>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</si>
  <si>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</si>
  <si>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</si>
  <si>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</si>
  <si>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</si>
  <si>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</si>
  <si>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</si>
  <si>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</si>
  <si>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</si>
  <si>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</si>
  <si>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</si>
  <si>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</si>
  <si>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</si>
  <si>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</si>
  <si>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</si>
  <si>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</si>
  <si>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</si>
  <si>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</si>
  <si>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</si>
  <si>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</si>
  <si>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</si>
  <si>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</si>
  <si>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</si>
  <si>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</si>
  <si>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</si>
  <si>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</si>
  <si>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</si>
  <si>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</si>
  <si>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</si>
  <si>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</si>
  <si>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</si>
  <si>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</si>
  <si>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</si>
  <si>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</si>
  <si>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</si>
  <si>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</si>
  <si>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</si>
  <si>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</si>
  <si>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</si>
  <si>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</si>
  <si>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</si>
  <si>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</si>
  <si>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</si>
  <si>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</si>
  <si>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</si>
  <si>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</si>
  <si>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</si>
  <si>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</si>
  <si>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</si>
  <si>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</si>
  <si>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</si>
  <si>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</si>
  <si>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</si>
  <si>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</si>
  <si>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</si>
  <si>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</si>
  <si>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</si>
  <si>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</si>
  <si>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</si>
  <si>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</si>
  <si>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</si>
  <si>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</si>
  <si>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</si>
  <si>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</si>
  <si>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</si>
  <si>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</si>
  <si>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</si>
  <si>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</si>
  <si>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</si>
  <si>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</si>
  <si>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</si>
  <si>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</si>
  <si>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</si>
  <si>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</si>
  <si>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</si>
  <si>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</si>
  <si>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</si>
  <si>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</si>
  <si>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</si>
  <si>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</si>
  <si>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</si>
  <si>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</si>
  <si>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</si>
  <si>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</si>
  <si>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</si>
  <si>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</si>
  <si>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</si>
  <si>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</si>
  <si>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</si>
  <si>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</si>
  <si>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</si>
  <si>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</si>
  <si>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</si>
  <si>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</si>
  <si>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</si>
  <si>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</si>
  <si>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</si>
  <si>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</si>
  <si>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</si>
  <si>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</si>
  <si>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</si>
  <si>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</si>
  <si>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</si>
  <si>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</si>
  <si>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</si>
  <si>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</si>
  <si>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</si>
  <si>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</si>
  <si>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</si>
  <si>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</si>
  <si>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</si>
  <si>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</si>
  <si>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</si>
  <si>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</si>
  <si>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</si>
  <si>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</si>
  <si>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</si>
  <si>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</si>
  <si>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</si>
  <si>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</si>
  <si>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</si>
  <si>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</si>
  <si>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</si>
  <si>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</si>
  <si>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</si>
  <si>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</si>
  <si>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</si>
  <si>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</si>
  <si>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</si>
  <si>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</si>
  <si>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</si>
  <si>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</si>
  <si>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</si>
  <si>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</si>
  <si>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</si>
  <si>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</si>
  <si>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</si>
  <si>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</si>
  <si>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</si>
  <si>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</si>
  <si>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</si>
  <si>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</si>
  <si>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</si>
  <si>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</si>
  <si>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</si>
  <si>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</si>
  <si>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</si>
  <si>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</si>
  <si>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</si>
  <si>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</si>
  <si>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</si>
  <si>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</si>
  <si>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</si>
  <si>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</si>
  <si>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</si>
  <si>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</si>
  <si>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</si>
  <si>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</si>
  <si>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</si>
  <si>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</si>
  <si>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</si>
  <si>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</si>
  <si>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</si>
  <si>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</si>
  <si>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</si>
  <si>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</si>
  <si>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</si>
  <si>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</si>
  <si>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</si>
  <si>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</si>
  <si>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</si>
  <si>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</si>
  <si>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</si>
  <si>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</si>
  <si>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</si>
  <si>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</si>
  <si>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</si>
  <si>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</si>
  <si>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</si>
  <si>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</si>
  <si>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</si>
  <si>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</si>
  <si>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</si>
  <si>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</si>
  <si>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</si>
  <si>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</si>
  <si>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</si>
  <si>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</si>
  <si>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</si>
  <si>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</si>
  <si>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</si>
  <si>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</si>
  <si>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</si>
  <si>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</si>
  <si>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</si>
  <si>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</si>
  <si>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</si>
  <si>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</si>
  <si>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</si>
  <si>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</si>
  <si>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</si>
  <si>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</si>
  <si>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</si>
  <si>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</si>
  <si>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</si>
  <si>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</si>
  <si>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</si>
  <si>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</si>
  <si>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</si>
  <si>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</si>
  <si>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</si>
  <si>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</si>
  <si>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</si>
  <si>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</si>
  <si>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</si>
  <si>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</si>
  <si>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</si>
  <si>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</si>
  <si>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</si>
  <si>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</si>
  <si>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</si>
  <si>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</si>
  <si>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</si>
  <si>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</si>
  <si>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</si>
  <si>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</si>
  <si>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</si>
  <si>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</si>
  <si>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</si>
  <si>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</si>
  <si>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</si>
  <si>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</si>
  <si>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</si>
  <si>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</si>
  <si>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</si>
  <si>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</si>
  <si>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</si>
  <si>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</si>
  <si>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</si>
  <si>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</si>
  <si>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</si>
  <si>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</si>
  <si>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</si>
  <si>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</si>
  <si>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</si>
  <si>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</si>
  <si>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</si>
  <si>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</si>
  <si>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</si>
  <si>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</si>
  <si>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</si>
  <si>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</si>
  <si>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</si>
  <si>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</si>
  <si>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</si>
  <si>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</si>
  <si>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</si>
  <si>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</si>
  <si>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</si>
  <si>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</si>
  <si>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</si>
  <si>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</si>
  <si>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</si>
  <si>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</si>
  <si>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</si>
  <si>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</si>
  <si>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</si>
  <si>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</si>
  <si>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</si>
  <si>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</si>
  <si>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</si>
  <si>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</si>
  <si>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</si>
  <si>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</si>
  <si>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</si>
  <si>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</si>
  <si>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</si>
  <si>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</si>
  <si>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</si>
  <si>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</si>
  <si>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</si>
  <si>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</si>
  <si>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</si>
  <si>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</si>
  <si>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</si>
  <si>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</si>
  <si>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</si>
  <si>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</si>
  <si>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</si>
  <si>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</si>
  <si>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</si>
  <si>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</si>
  <si>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</si>
  <si>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</si>
  <si>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</si>
  <si>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</si>
  <si>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</si>
  <si>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</si>
  <si>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</si>
  <si>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</si>
  <si>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</si>
  <si>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</si>
  <si>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</si>
  <si>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</si>
  <si>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</si>
  <si>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</si>
  <si>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</si>
  <si>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</si>
  <si>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</si>
  <si>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</si>
  <si>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</si>
  <si>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</si>
  <si>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</si>
  <si>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</si>
  <si>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</si>
  <si>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</si>
  <si>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</si>
  <si>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</si>
  <si>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</si>
  <si>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</si>
  <si>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</si>
  <si>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</si>
  <si>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</si>
  <si>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</si>
  <si>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</si>
  <si>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</si>
  <si>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</si>
  <si>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</si>
  <si>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</si>
  <si>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</si>
  <si>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</si>
  <si>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</si>
  <si>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</si>
  <si>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</si>
  <si>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</si>
  <si>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</si>
  <si>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</si>
  <si>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</si>
  <si>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</si>
  <si>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</si>
  <si>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</si>
  <si>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</si>
  <si>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</si>
  <si>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</si>
  <si>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</si>
  <si>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</si>
  <si>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</si>
  <si>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</si>
  <si>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</si>
  <si>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</si>
  <si>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</si>
  <si>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</si>
  <si>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</si>
  <si>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</si>
  <si>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</si>
  <si>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</si>
  <si>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</si>
  <si>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</si>
  <si>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</si>
  <si>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</si>
  <si>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</si>
  <si>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</si>
  <si>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</si>
  <si>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</si>
  <si>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</si>
  <si>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</si>
  <si>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</si>
  <si>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</si>
  <si>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</si>
  <si>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</si>
  <si>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</si>
  <si>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</si>
  <si>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</si>
  <si>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</si>
  <si>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</si>
  <si>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</si>
  <si>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</si>
  <si>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</si>
  <si>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</si>
  <si>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</si>
  <si>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</si>
  <si>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</si>
  <si>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</si>
  <si>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</si>
  <si>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</si>
  <si>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</si>
  <si>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</si>
  <si>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</si>
  <si>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</si>
  <si>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</si>
  <si>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</si>
  <si>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</si>
  <si>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</si>
  <si>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</si>
  <si>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</si>
  <si>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</si>
  <si>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</si>
  <si>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</si>
  <si>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</si>
  <si>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</si>
  <si>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</si>
  <si>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</si>
  <si>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</si>
  <si>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</si>
  <si>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</si>
  <si>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</si>
  <si>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</si>
  <si>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</si>
  <si>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</si>
  <si>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</si>
  <si>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</si>
  <si>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</si>
  <si>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</si>
  <si>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</si>
  <si>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</si>
  <si>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</si>
  <si>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</si>
  <si>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</si>
  <si>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</si>
  <si>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</si>
  <si>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</si>
  <si>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</si>
  <si>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</si>
  <si>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</si>
  <si>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</si>
  <si>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</si>
  <si>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</si>
  <si>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</si>
  <si>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</si>
  <si>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</si>
  <si>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</si>
  <si>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</si>
  <si>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</si>
  <si>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</si>
  <si>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</si>
  <si>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</si>
  <si>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</si>
  <si>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</si>
  <si>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</si>
  <si>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</si>
  <si>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</si>
  <si>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</si>
  <si>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</si>
  <si>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</si>
  <si>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</si>
  <si>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</si>
  <si>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</si>
  <si>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</si>
  <si>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</si>
  <si>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</si>
  <si>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</si>
  <si>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</si>
  <si>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</si>
  <si>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</si>
  <si>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</si>
  <si>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</si>
  <si>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</si>
  <si>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</si>
  <si>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</si>
  <si>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</si>
  <si>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</si>
  <si>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</si>
  <si>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</si>
  <si>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</si>
  <si>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</si>
  <si>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</si>
  <si>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</si>
  <si>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</si>
  <si>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</si>
  <si>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</si>
  <si>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</si>
  <si>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</si>
  <si>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</si>
  <si>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</si>
  <si>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</si>
  <si>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</si>
  <si>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</si>
  <si>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</si>
  <si>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</si>
  <si>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</si>
  <si>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</si>
  <si>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</si>
  <si>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</si>
  <si>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</si>
  <si>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</si>
  <si>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</si>
  <si>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</si>
  <si>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</si>
  <si>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</si>
  <si>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</si>
  <si>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</si>
  <si>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</si>
  <si>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</si>
  <si>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</si>
  <si>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</si>
  <si>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</si>
  <si>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</si>
  <si>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</si>
  <si>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</si>
  <si>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</si>
  <si>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</si>
  <si>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</si>
  <si>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</si>
  <si>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</si>
  <si>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</si>
  <si>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</si>
  <si>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</si>
  <si>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</si>
  <si>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</si>
  <si>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</si>
  <si>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</si>
  <si>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</si>
  <si>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</si>
  <si>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</si>
  <si>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</si>
  <si>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</si>
  <si>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</si>
  <si>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</si>
  <si>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</si>
  <si>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</si>
  <si>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</si>
  <si>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</si>
  <si>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</si>
  <si>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</si>
  <si>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</si>
  <si>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</si>
  <si>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</si>
  <si>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</si>
  <si>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</si>
  <si>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</si>
  <si>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</si>
  <si>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</si>
  <si>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</si>
  <si>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</si>
  <si>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</si>
  <si>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</si>
  <si>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</si>
  <si>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</si>
  <si>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</si>
  <si>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</si>
  <si>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</si>
  <si>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</si>
  <si>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</si>
  <si>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</si>
  <si>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</si>
  <si>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</si>
  <si>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</si>
  <si>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</si>
  <si>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</si>
  <si>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</si>
  <si>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</si>
  <si>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</si>
  <si>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</si>
  <si>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</si>
  <si>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</si>
  <si>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</si>
  <si>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</si>
  <si>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</si>
  <si>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</si>
  <si>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</si>
  <si>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</si>
  <si>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</si>
  <si>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</si>
  <si>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</si>
  <si>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</si>
  <si>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</si>
  <si>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</si>
  <si>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</si>
  <si>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</si>
  <si>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</si>
  <si>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</si>
  <si>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</si>
  <si>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</si>
  <si>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</si>
  <si>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</si>
  <si>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</si>
  <si>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</si>
  <si>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</si>
  <si>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</si>
  <si>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</si>
  <si>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</si>
  <si>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</si>
  <si>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</si>
  <si>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</si>
  <si>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</si>
  <si>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</si>
  <si>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</si>
  <si>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</si>
  <si>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</si>
  <si>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</si>
  <si>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</si>
  <si>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</si>
  <si>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</si>
  <si>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</si>
  <si>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</si>
  <si>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</si>
  <si>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</si>
  <si>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</si>
  <si>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</si>
  <si>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</si>
  <si>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</si>
  <si>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</si>
  <si>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</si>
  <si>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</si>
  <si>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</si>
  <si>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</si>
  <si>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</si>
  <si>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</si>
  <si>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</si>
  <si>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</si>
  <si>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</si>
  <si>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</si>
  <si>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</si>
  <si>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</si>
  <si>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</si>
  <si>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</si>
  <si>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</si>
  <si>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</si>
  <si>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</si>
  <si>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</si>
  <si>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</si>
  <si>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</si>
  <si>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</si>
  <si>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</si>
  <si>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</si>
  <si>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</si>
  <si>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</si>
  <si>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</si>
  <si>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</si>
  <si>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</si>
  <si>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</si>
  <si>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</si>
  <si>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</si>
  <si>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</si>
  <si>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</si>
  <si>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</si>
  <si>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</si>
  <si>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</si>
  <si>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</si>
  <si>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</si>
  <si>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</si>
  <si>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</si>
  <si>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</si>
  <si>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</si>
  <si>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</si>
  <si>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</si>
  <si>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</si>
  <si>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</si>
  <si>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</si>
  <si>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</si>
  <si>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</si>
  <si>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</si>
  <si>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</si>
  <si>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</si>
  <si>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</si>
  <si>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</si>
  <si>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</si>
  <si>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</si>
  <si>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</si>
  <si>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</si>
  <si>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</si>
  <si>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</si>
  <si>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</si>
  <si>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</si>
  <si>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</si>
  <si>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</si>
  <si>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</si>
  <si>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</si>
  <si>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</si>
  <si>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</si>
  <si>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</si>
  <si>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</si>
  <si>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</si>
  <si>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</si>
  <si>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</si>
  <si>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</si>
  <si>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</si>
  <si>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</si>
  <si>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</si>
  <si>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</si>
  <si>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</si>
  <si>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</si>
  <si>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</si>
  <si>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</si>
  <si>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</si>
  <si>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</si>
  <si>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</si>
  <si>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</si>
  <si>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</si>
  <si>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</si>
  <si>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</si>
  <si>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</si>
  <si>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</si>
  <si>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</si>
  <si>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</si>
  <si>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</si>
  <si>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</si>
  <si>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</si>
  <si>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</si>
  <si>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</si>
  <si>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</si>
  <si>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</si>
  <si>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</si>
  <si>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</si>
  <si>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</si>
  <si>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</si>
  <si>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</si>
  <si>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</si>
  <si>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</si>
  <si>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</si>
  <si>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</si>
  <si>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</si>
  <si>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</si>
  <si>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</si>
  <si>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</si>
  <si>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</si>
  <si>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</si>
  <si>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</si>
  <si>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</si>
  <si>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</si>
  <si>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</si>
  <si>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</si>
  <si>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</si>
  <si>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</si>
  <si>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</si>
  <si>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</si>
  <si>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</si>
  <si>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</si>
  <si>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</si>
  <si>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</si>
  <si>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</si>
  <si>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</si>
  <si>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</si>
  <si>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</si>
  <si>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</si>
  <si>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</si>
  <si>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</si>
  <si>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</si>
  <si>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</si>
  <si>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</si>
  <si>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</si>
  <si>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</si>
  <si>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</si>
  <si>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</si>
  <si>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</si>
  <si>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</si>
  <si>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</si>
  <si>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</si>
  <si>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</si>
  <si>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</si>
  <si>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</si>
  <si>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</si>
  <si>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</si>
  <si>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</si>
  <si>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</si>
  <si>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</si>
  <si>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</si>
  <si>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</si>
  <si>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</si>
  <si>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</si>
  <si>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</si>
  <si>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</si>
  <si>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</si>
  <si>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</si>
  <si>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</si>
  <si>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</si>
  <si>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</si>
  <si>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</si>
  <si>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</si>
  <si>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</si>
  <si>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</si>
  <si>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</si>
  <si>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</si>
  <si>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</si>
  <si>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</si>
  <si>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</si>
  <si>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</si>
  <si>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</si>
  <si>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</si>
  <si>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</si>
  <si>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</si>
  <si>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</si>
  <si>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</si>
  <si>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</si>
  <si>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</si>
  <si>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</si>
  <si>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</si>
  <si>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</si>
  <si>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</si>
  <si>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</si>
  <si>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</si>
  <si>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</si>
  <si>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</si>
  <si>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</si>
  <si>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</si>
  <si>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</si>
  <si>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</si>
  <si>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</si>
  <si>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</si>
  <si>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</si>
  <si>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</si>
  <si>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</si>
  <si>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</si>
  <si>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</si>
  <si>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</si>
  <si>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</si>
  <si>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</si>
  <si>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</si>
  <si>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</si>
  <si>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</si>
  <si>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</si>
  <si>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</si>
  <si>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</si>
  <si>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</si>
  <si>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</si>
  <si>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</si>
  <si>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</si>
  <si>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</si>
  <si>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</si>
  <si>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</si>
  <si>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</si>
  <si>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</si>
  <si>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</si>
  <si>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</si>
  <si>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</si>
  <si>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</si>
  <si>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</si>
  <si>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</si>
  <si>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</si>
  <si>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</si>
  <si>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</si>
  <si>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</si>
  <si>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</si>
  <si>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</si>
  <si>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</si>
  <si>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</si>
  <si>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</si>
  <si>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</si>
  <si>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</si>
  <si>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</si>
  <si>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</si>
  <si>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</si>
  <si>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</si>
  <si>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</si>
  <si>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</si>
  <si>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</si>
  <si>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</si>
  <si>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</si>
  <si>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</si>
  <si>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</si>
  <si>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</si>
  <si>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</si>
  <si>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</si>
  <si>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</si>
  <si>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</si>
  <si>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</si>
  <si>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</si>
  <si>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</si>
  <si>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</si>
  <si>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</si>
  <si>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</si>
  <si>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</si>
  <si>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</si>
  <si>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</si>
  <si>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</si>
  <si>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</si>
  <si>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</si>
  <si>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</si>
  <si>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</si>
  <si>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</si>
  <si>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</si>
  <si>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</si>
  <si>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</si>
  <si>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</si>
  <si>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</si>
  <si>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</si>
  <si>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</si>
  <si>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</si>
  <si>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</si>
  <si>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</si>
  <si>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</si>
  <si>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</si>
  <si>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</si>
  <si>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</si>
  <si>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</si>
  <si>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</si>
  <si>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</si>
  <si>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</si>
  <si>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</si>
  <si>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</si>
  <si>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</si>
  <si>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</si>
  <si>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</si>
  <si>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</si>
  <si>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</si>
  <si>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</si>
  <si>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</si>
  <si>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</si>
  <si>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</si>
  <si>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</si>
  <si>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</si>
  <si>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</si>
  <si>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</si>
  <si>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</si>
  <si>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</si>
  <si>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</si>
  <si>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</si>
  <si>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</si>
  <si>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</si>
  <si>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</si>
  <si>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</si>
  <si>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</si>
  <si>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</si>
  <si>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</si>
  <si>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</si>
  <si>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</si>
  <si>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</si>
  <si>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</si>
  <si>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</si>
  <si>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</si>
  <si>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</si>
  <si>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</si>
  <si>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</si>
  <si>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</si>
  <si>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</si>
  <si>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</si>
  <si>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</si>
  <si>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</si>
  <si>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</si>
  <si>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</si>
  <si>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</si>
  <si>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</si>
  <si>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</si>
  <si>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</si>
  <si>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</si>
  <si>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</si>
  <si>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</si>
  <si>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</si>
  <si>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</si>
  <si>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</si>
  <si>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</si>
  <si>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</si>
  <si>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</si>
  <si>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</si>
  <si>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</si>
  <si>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</si>
  <si>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</si>
  <si>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</si>
  <si>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</si>
  <si>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</si>
  <si>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</si>
  <si>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</si>
  <si>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</si>
  <si>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</si>
  <si>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</si>
  <si>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</si>
  <si>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</si>
  <si>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</si>
  <si>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</si>
  <si>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</si>
  <si>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</si>
  <si>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</si>
  <si>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</si>
  <si>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</si>
  <si>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</si>
  <si>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</si>
  <si>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</si>
  <si>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</si>
  <si>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</si>
  <si>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</si>
  <si>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</si>
  <si>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</si>
  <si>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</si>
  <si>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</si>
  <si>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</si>
  <si>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</si>
  <si>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</si>
  <si>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</si>
  <si>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</si>
  <si>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</si>
  <si>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</si>
  <si>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</si>
  <si>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</si>
  <si>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</si>
  <si>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</si>
  <si>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</si>
  <si>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</si>
  <si>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</si>
  <si>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</si>
  <si>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</si>
  <si>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</si>
  <si>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</si>
  <si>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</si>
  <si>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</si>
  <si>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</si>
  <si>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</si>
  <si>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</si>
  <si>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</si>
  <si>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</si>
  <si>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</si>
  <si>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</si>
  <si>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</si>
  <si>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</si>
  <si>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</si>
  <si>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</si>
  <si>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</si>
  <si>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</si>
  <si>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</si>
  <si>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</si>
  <si>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</si>
  <si>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</si>
  <si>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</si>
  <si>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</si>
  <si>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</si>
  <si>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</si>
  <si>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</si>
  <si>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</si>
  <si>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</si>
  <si>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</si>
  <si>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</si>
  <si>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</si>
  <si>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</si>
  <si>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</si>
  <si>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</si>
  <si>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</si>
  <si>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</si>
  <si>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</si>
  <si>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</si>
  <si>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</si>
  <si>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</si>
  <si>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</si>
  <si>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</si>
  <si>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</si>
  <si>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</si>
  <si>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</si>
  <si>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</si>
  <si>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</si>
  <si>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</si>
  <si>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</si>
  <si>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</si>
  <si>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</si>
  <si>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</si>
  <si>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</si>
  <si>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</si>
  <si>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</si>
  <si>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</si>
  <si>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</si>
  <si>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</si>
  <si>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</si>
  <si>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</si>
  <si>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</si>
  <si>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</si>
  <si>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</si>
  <si>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</si>
  <si>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</si>
  <si>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</si>
  <si>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</si>
  <si>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</si>
  <si>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</si>
  <si>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</si>
  <si>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</si>
  <si>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</si>
  <si>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</si>
  <si>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</si>
  <si>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</si>
  <si>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</si>
  <si>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</si>
  <si>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</si>
  <si>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</si>
  <si>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</si>
  <si>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</si>
  <si>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</si>
  <si>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</si>
  <si>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</si>
  <si>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</si>
  <si>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</si>
  <si>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</si>
  <si>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</si>
  <si>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</si>
  <si>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</si>
  <si>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</si>
  <si>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</si>
  <si>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</si>
  <si>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</si>
  <si>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</si>
  <si>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</si>
  <si>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</si>
  <si>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</si>
  <si>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</si>
  <si>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</si>
  <si>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</si>
  <si>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</si>
  <si>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</si>
  <si>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</si>
  <si>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</si>
  <si>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</si>
  <si>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</si>
  <si>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</si>
  <si>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</si>
  <si>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</si>
  <si>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</si>
  <si>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</si>
  <si>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</si>
  <si>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</si>
  <si>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</si>
  <si>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</si>
  <si>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</si>
  <si>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</si>
  <si>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</si>
  <si>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</si>
  <si>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</si>
  <si>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</si>
  <si>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</si>
  <si>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</si>
  <si>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</si>
  <si>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</si>
  <si>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</si>
  <si>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</si>
  <si>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</si>
  <si>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</si>
  <si>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</si>
  <si>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</si>
  <si>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</si>
  <si>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</si>
  <si>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</si>
  <si>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</si>
  <si>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</si>
  <si>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</si>
  <si>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</si>
  <si>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</si>
  <si>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</si>
  <si>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</si>
  <si>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</si>
  <si>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</si>
  <si>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</si>
  <si>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</si>
  <si>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</si>
  <si>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</si>
  <si>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</si>
  <si>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</si>
  <si>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</si>
  <si>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</si>
  <si>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</si>
  <si>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</si>
  <si>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</si>
  <si>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</si>
  <si>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</si>
  <si>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</si>
  <si>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</si>
  <si>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</si>
  <si>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</si>
  <si>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</si>
  <si>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</si>
  <si>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</si>
  <si>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</si>
  <si>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</si>
  <si>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</si>
  <si>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</si>
  <si>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</si>
  <si>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</si>
  <si>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</si>
  <si>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</si>
  <si>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</si>
  <si>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</si>
  <si>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</si>
  <si>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</si>
  <si>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</si>
  <si>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</si>
  <si>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</si>
  <si>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</si>
  <si>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</si>
  <si>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</si>
  <si>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</si>
  <si>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</si>
  <si>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</si>
  <si>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</si>
  <si>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</si>
  <si>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</si>
  <si>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</si>
  <si>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</si>
  <si>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</si>
  <si>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</si>
  <si>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</si>
  <si>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</si>
  <si>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</si>
  <si>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</si>
  <si>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</si>
  <si>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</si>
  <si>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</si>
  <si>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</si>
  <si>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</si>
  <si>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</si>
  <si>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</si>
  <si>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</si>
  <si>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</si>
  <si>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</si>
  <si>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</si>
  <si>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</si>
  <si>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</si>
  <si>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</si>
  <si>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</si>
  <si>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</si>
  <si>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</si>
  <si>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</si>
  <si>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</si>
  <si>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</si>
  <si>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</si>
  <si>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</si>
  <si>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</si>
  <si>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</si>
  <si>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</si>
  <si>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</si>
  <si>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</si>
  <si>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</si>
  <si>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</si>
  <si>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</si>
  <si>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</si>
  <si>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</si>
  <si>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</si>
  <si>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</si>
  <si>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</si>
  <si>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</si>
  <si>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</si>
  <si>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</si>
  <si>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</si>
  <si>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</si>
  <si>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</si>
  <si>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</si>
  <si>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</si>
  <si>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</si>
  <si>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</si>
  <si>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</si>
  <si>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</si>
  <si>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</si>
  <si>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</si>
  <si>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</si>
  <si>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</si>
  <si>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</si>
  <si>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</si>
  <si>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</si>
  <si>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</si>
  <si>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</si>
  <si>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</si>
  <si>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</si>
  <si>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</si>
  <si>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</si>
  <si>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</si>
  <si>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</si>
  <si>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</si>
  <si>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</si>
  <si>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</si>
  <si>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</si>
  <si>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</si>
  <si>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</si>
  <si>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</si>
  <si>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</si>
  <si>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</si>
  <si>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</si>
  <si>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</si>
  <si>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</si>
  <si>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</si>
  <si>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</si>
  <si>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</si>
  <si>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</si>
  <si>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</si>
  <si>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</si>
  <si>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</si>
  <si>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</si>
  <si>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</si>
  <si>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</si>
  <si>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</si>
  <si>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</si>
  <si>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</si>
  <si>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</si>
  <si>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</si>
  <si>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</si>
  <si>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</si>
  <si>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</si>
  <si>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</si>
  <si>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</si>
  <si>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</si>
  <si>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</si>
  <si>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</si>
  <si>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</si>
  <si>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</si>
  <si>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</si>
  <si>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</si>
  <si>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</si>
  <si>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</si>
  <si>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</si>
  <si>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</si>
  <si>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</si>
  <si>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</si>
  <si>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</si>
  <si>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</si>
  <si>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</si>
  <si>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</si>
  <si>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</si>
  <si>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</si>
  <si>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</si>
  <si>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</si>
  <si>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</si>
  <si>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</si>
  <si>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</si>
  <si>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</si>
  <si>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</si>
  <si>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</si>
  <si>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</si>
  <si>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</si>
  <si>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</si>
  <si>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</si>
  <si>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</si>
  <si>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</si>
  <si>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</si>
  <si>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</si>
  <si>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</si>
  <si>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</si>
  <si>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</si>
  <si>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</si>
  <si>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</si>
  <si>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</si>
  <si>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</si>
  <si>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</si>
  <si>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</si>
  <si>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</si>
  <si>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</si>
  <si>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</si>
  <si>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</si>
  <si>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</si>
  <si>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</si>
  <si>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</si>
  <si>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</si>
  <si>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</si>
  <si>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</si>
  <si>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</si>
  <si>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</si>
  <si>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</si>
  <si>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</si>
  <si>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</si>
  <si>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</si>
  <si>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</si>
  <si>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</si>
  <si>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</si>
  <si>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</si>
  <si>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</si>
  <si>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</si>
  <si>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</si>
  <si>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</si>
  <si>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</si>
  <si>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</si>
  <si>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</si>
  <si>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</si>
  <si>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</si>
  <si>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</si>
  <si>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</si>
  <si>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</si>
  <si>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</si>
  <si>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</si>
  <si>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</si>
  <si>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</si>
  <si>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</si>
  <si>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</si>
  <si>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</si>
  <si>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</si>
  <si>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</si>
  <si>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</si>
  <si>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</si>
  <si>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</si>
  <si>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</si>
  <si>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</si>
  <si>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</si>
  <si>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</si>
  <si>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</si>
  <si>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</si>
  <si>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</si>
  <si>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</si>
  <si>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</si>
  <si>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</si>
  <si>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</si>
  <si>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</si>
  <si>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</si>
  <si>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</si>
  <si>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</si>
  <si>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</si>
  <si>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</si>
  <si>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</si>
  <si>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</si>
  <si>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</si>
  <si>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</si>
  <si>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</si>
  <si>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</si>
  <si>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</si>
  <si>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</si>
  <si>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</si>
  <si>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</si>
  <si>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</si>
  <si>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</si>
  <si>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</si>
  <si>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</si>
  <si>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</si>
  <si>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</si>
  <si>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</si>
  <si>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</si>
  <si>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</si>
  <si>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</si>
  <si>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</si>
  <si>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</si>
  <si>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</si>
  <si>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</si>
  <si>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</si>
  <si>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</si>
  <si>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</si>
  <si>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</si>
  <si>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</si>
  <si>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</si>
  <si>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</si>
  <si>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</si>
  <si>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</si>
  <si>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</si>
  <si>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</si>
  <si>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</si>
  <si>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</si>
  <si>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</si>
  <si>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</si>
  <si>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</si>
  <si>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</si>
  <si>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</si>
  <si>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</si>
  <si>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</si>
  <si>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</si>
  <si>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</si>
  <si>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</si>
  <si>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</si>
  <si>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</si>
  <si>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</si>
  <si>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</si>
  <si>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</si>
  <si>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</si>
  <si>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</si>
  <si>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</si>
  <si>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</si>
  <si>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</si>
  <si>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</si>
  <si>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</si>
  <si>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</si>
  <si>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</si>
  <si>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</si>
  <si>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</si>
  <si>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</si>
  <si>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</si>
  <si>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</si>
  <si>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</si>
  <si>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</si>
  <si>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</si>
  <si>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</si>
  <si>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</si>
  <si>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</si>
  <si>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</si>
  <si>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</si>
  <si>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</si>
  <si>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</si>
  <si>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</si>
  <si>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</si>
  <si>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</si>
  <si>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</si>
  <si>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</si>
  <si>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</si>
  <si>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</si>
  <si>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</si>
  <si>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</si>
  <si>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</si>
  <si>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</si>
  <si>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</si>
  <si>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</si>
  <si>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</si>
  <si>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</si>
  <si>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</si>
  <si>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</si>
  <si>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</si>
  <si>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</si>
  <si>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</si>
  <si>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</si>
  <si>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</si>
  <si>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</si>
  <si>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</si>
  <si>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</si>
  <si>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</si>
  <si>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</si>
  <si>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</si>
  <si>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</si>
  <si>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</si>
  <si>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</si>
  <si>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</si>
  <si>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</si>
  <si>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</si>
  <si>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</si>
  <si>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</si>
  <si>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</si>
  <si>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</si>
  <si>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</si>
  <si>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</si>
  <si>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</si>
  <si>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</si>
  <si>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</si>
  <si>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</si>
  <si>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</si>
  <si>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</si>
  <si>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</si>
  <si>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</si>
  <si>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</si>
  <si>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</si>
  <si>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</si>
  <si>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</si>
  <si>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</si>
  <si>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</si>
  <si>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</si>
  <si>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</si>
  <si>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</si>
  <si>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</si>
  <si>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</si>
  <si>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</si>
  <si>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</si>
  <si>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</si>
  <si>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</si>
  <si>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</si>
  <si>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</si>
  <si>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</si>
  <si>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</si>
  <si>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</si>
  <si>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</si>
  <si>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</si>
  <si>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</si>
  <si>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</si>
  <si>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</si>
  <si>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</si>
  <si>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</si>
  <si>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</si>
  <si>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</si>
  <si>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</si>
  <si>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</si>
  <si>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</si>
  <si>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</si>
  <si>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</si>
  <si>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</si>
  <si>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</si>
  <si>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</si>
  <si>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</si>
  <si>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</si>
  <si>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</si>
  <si>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</si>
  <si>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</si>
  <si>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</si>
  <si>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</si>
  <si>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</si>
  <si>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</si>
  <si>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</si>
  <si>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</si>
  <si>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</si>
  <si>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</si>
  <si>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</si>
  <si>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</si>
  <si>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</si>
  <si>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</si>
  <si>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</si>
  <si>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</si>
  <si>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</si>
  <si>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</si>
  <si>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</si>
  <si>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</si>
  <si>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</si>
  <si>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</si>
  <si>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</si>
  <si>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</si>
  <si>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</si>
  <si>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</si>
  <si>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</si>
  <si>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</si>
  <si>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</si>
  <si>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</si>
  <si>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</si>
  <si>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</si>
  <si>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</si>
  <si>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</si>
  <si>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</si>
  <si>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</si>
  <si>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</si>
  <si>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</si>
  <si>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</si>
  <si>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</si>
  <si>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</si>
  <si>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</si>
  <si>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</si>
  <si>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</si>
  <si>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</si>
  <si>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</si>
  <si>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</si>
  <si>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</si>
  <si>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</si>
  <si>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</si>
  <si>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</si>
  <si>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</si>
  <si>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</si>
  <si>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</si>
  <si>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</si>
  <si>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</si>
  <si>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</si>
  <si>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</si>
  <si>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</si>
  <si>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</si>
  <si>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</si>
  <si>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</si>
  <si>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</si>
  <si>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</si>
  <si>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</si>
  <si>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</si>
  <si>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</si>
  <si>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</si>
  <si>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</si>
  <si>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</si>
  <si>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</si>
  <si>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</si>
  <si>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</si>
  <si>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</si>
  <si>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</si>
  <si>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</si>
  <si>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</si>
  <si>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</si>
  <si>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</si>
  <si>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</si>
  <si>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</si>
  <si>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</si>
  <si>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</si>
  <si>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</si>
  <si>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</si>
  <si>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</si>
  <si>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</si>
  <si>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</si>
  <si>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</si>
  <si>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</si>
  <si>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</si>
  <si>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</si>
  <si>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</si>
  <si>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</si>
  <si>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</si>
  <si>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</si>
  <si>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</si>
  <si>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</si>
  <si>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</si>
  <si>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</si>
  <si>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</si>
  <si>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</si>
  <si>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</si>
  <si>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</si>
  <si>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</si>
  <si>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</si>
  <si>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</si>
  <si>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</si>
  <si>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</si>
  <si>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</si>
  <si>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</si>
  <si>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</si>
  <si>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</si>
  <si>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</si>
  <si>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</si>
  <si>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</si>
  <si>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</si>
  <si>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</si>
  <si>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</si>
  <si>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</si>
  <si>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</si>
  <si>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</si>
  <si>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</si>
  <si>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</si>
  <si>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</si>
  <si>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</si>
  <si>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</si>
  <si>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</si>
  <si>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</si>
  <si>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</si>
  <si>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</si>
  <si>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</si>
  <si>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</si>
  <si>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</si>
  <si>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</si>
  <si>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</si>
  <si>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</si>
  <si>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</si>
  <si>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</si>
  <si>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</si>
  <si>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</si>
  <si>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</si>
  <si>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</si>
  <si>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</si>
  <si>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</si>
  <si>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</si>
  <si>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</si>
  <si>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</si>
  <si>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</si>
  <si>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</si>
  <si>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</si>
  <si>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</si>
  <si>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</si>
  <si>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</si>
  <si>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</si>
  <si>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</si>
  <si>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</si>
  <si>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</si>
  <si>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</si>
  <si>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</si>
  <si>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</si>
  <si>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</si>
  <si>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</si>
  <si>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</si>
  <si>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</si>
  <si>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</si>
  <si>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</si>
  <si>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</si>
  <si>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</si>
  <si>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</si>
  <si>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</si>
  <si>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</si>
  <si>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</si>
  <si>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</si>
  <si>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</si>
  <si>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</si>
  <si>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</si>
  <si>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</si>
  <si>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</si>
  <si>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</si>
  <si>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</si>
  <si>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</si>
  <si>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</si>
  <si>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</si>
  <si>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</si>
  <si>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</si>
  <si>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</si>
  <si>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</si>
  <si>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</si>
  <si>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</si>
  <si>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</si>
  <si>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</si>
  <si>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</si>
  <si>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</si>
  <si>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</si>
  <si>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</si>
  <si>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</si>
  <si>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</si>
  <si>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</si>
  <si>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</si>
  <si>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</si>
  <si>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</si>
  <si>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</si>
  <si>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</si>
  <si>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</si>
  <si>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</si>
  <si>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</si>
  <si>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</si>
  <si>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</si>
  <si>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</si>
  <si>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</si>
  <si>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</si>
  <si>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</si>
  <si>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</si>
  <si>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</si>
  <si>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</si>
  <si>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</si>
  <si>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</si>
  <si>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</si>
  <si>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</si>
  <si>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</si>
  <si>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</si>
  <si>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</si>
  <si>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</si>
  <si>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</si>
  <si>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</si>
  <si>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</si>
  <si>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</si>
  <si>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</si>
  <si>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</si>
  <si>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</si>
  <si>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</si>
  <si>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</si>
  <si>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</si>
  <si>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</si>
  <si>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</si>
  <si>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</si>
  <si>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</si>
  <si>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</si>
  <si>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</si>
  <si>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</si>
  <si>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</si>
  <si>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</si>
  <si>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</si>
  <si>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</si>
  <si>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</si>
  <si>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</si>
  <si>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</si>
  <si>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</si>
  <si>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</si>
  <si>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</si>
  <si>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</si>
  <si>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</si>
  <si>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</si>
  <si>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</si>
  <si>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</si>
  <si>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</si>
  <si>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</si>
  <si>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</si>
  <si>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</si>
  <si>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</si>
  <si>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</si>
  <si>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</si>
  <si>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</si>
  <si>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</si>
  <si>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</si>
  <si>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</si>
  <si>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</si>
  <si>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</si>
  <si>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</si>
  <si>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</si>
  <si>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</si>
  <si>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</si>
  <si>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</si>
  <si>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</si>
  <si>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</si>
  <si>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</si>
  <si>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</si>
  <si>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</si>
  <si>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</si>
  <si>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</si>
  <si>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</si>
  <si>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</si>
  <si>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</si>
  <si>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</si>
  <si>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</si>
  <si>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</si>
  <si>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</si>
  <si>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</si>
  <si>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</si>
  <si>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</si>
  <si>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</si>
  <si>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</si>
  <si>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</si>
  <si>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</si>
  <si>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</si>
  <si>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</si>
  <si>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</si>
  <si>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</si>
  <si>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</si>
  <si>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</si>
  <si>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</si>
  <si>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</si>
  <si>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</si>
  <si>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</si>
  <si>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</si>
  <si>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</si>
  <si>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</si>
  <si>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</si>
  <si>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</si>
  <si>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</si>
  <si>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</si>
  <si>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</si>
  <si>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</si>
  <si>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</si>
  <si>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</si>
  <si>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</si>
  <si>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</si>
  <si>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</si>
  <si>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</si>
  <si>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</si>
  <si>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</si>
  <si>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</si>
  <si>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</si>
  <si>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</si>
  <si>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</si>
  <si>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</si>
  <si>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</si>
  <si>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</si>
  <si>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</si>
  <si>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</si>
  <si>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</si>
  <si>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</si>
  <si>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</si>
  <si>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</si>
  <si>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</si>
  <si>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</si>
  <si>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</si>
  <si>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</si>
  <si>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</si>
  <si>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</si>
  <si>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</si>
  <si>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</si>
  <si>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</si>
  <si>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</si>
  <si>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</si>
  <si>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</si>
  <si>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</si>
  <si>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</si>
  <si>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</si>
  <si>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</si>
  <si>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</si>
  <si>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</si>
  <si>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</si>
  <si>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</si>
  <si>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</si>
  <si>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</si>
  <si>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</si>
  <si>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</si>
  <si>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</si>
  <si>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</si>
  <si>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</si>
  <si>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</si>
  <si>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</si>
  <si>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</si>
  <si>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</si>
  <si>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</si>
  <si>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</si>
  <si>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</si>
  <si>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</si>
  <si>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</si>
  <si>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</si>
  <si>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</si>
  <si>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</si>
  <si>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</si>
  <si>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</si>
  <si>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</si>
  <si>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</si>
  <si>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</si>
  <si>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</si>
  <si>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</si>
  <si>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</si>
  <si>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</si>
  <si>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</si>
  <si>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</si>
  <si>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</si>
  <si>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</si>
  <si>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</si>
  <si>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</si>
  <si>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</si>
  <si>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</si>
  <si>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</si>
  <si>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</si>
  <si>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</si>
  <si>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</si>
  <si>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</si>
  <si>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</si>
  <si>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</si>
  <si>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</si>
  <si>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</si>
  <si>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</si>
  <si>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</si>
  <si>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</si>
  <si>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</si>
  <si>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</si>
  <si>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</si>
  <si>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</si>
  <si>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</si>
  <si>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</si>
  <si>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</si>
  <si>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</si>
  <si>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</si>
  <si>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</si>
  <si>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</si>
  <si>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</si>
  <si>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</si>
  <si>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</si>
  <si>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</si>
  <si>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</si>
  <si>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</si>
  <si>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</si>
  <si>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</si>
  <si>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</si>
  <si>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</si>
  <si>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</si>
  <si>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</si>
  <si>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</si>
  <si>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</si>
  <si>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</si>
  <si>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</si>
  <si>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</si>
  <si>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</si>
  <si>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</si>
  <si>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</si>
  <si>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</si>
  <si>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</si>
  <si>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</si>
  <si>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</si>
  <si>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</si>
  <si>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</si>
  <si>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</si>
  <si>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</si>
  <si>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</si>
  <si>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</si>
  <si>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</si>
  <si>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</si>
  <si>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</si>
  <si>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</si>
  <si>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</si>
  <si>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</si>
  <si>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</si>
  <si>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</si>
  <si>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</si>
  <si>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</si>
  <si>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</si>
  <si>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</si>
  <si>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</si>
  <si>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</si>
  <si>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</si>
  <si>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</si>
  <si>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</si>
  <si>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</si>
  <si>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</si>
  <si>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</si>
  <si>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</si>
  <si>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</si>
  <si>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</si>
  <si>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</si>
  <si>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</si>
  <si>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</si>
  <si>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</si>
  <si>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</si>
  <si>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</si>
  <si>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</si>
  <si>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</si>
  <si>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</si>
  <si>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</si>
  <si>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</si>
  <si>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</si>
  <si>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</si>
  <si>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</si>
  <si>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</si>
  <si>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</si>
  <si>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</si>
  <si>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</si>
  <si>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</si>
  <si>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</si>
  <si>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</si>
  <si>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</si>
  <si>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</si>
  <si>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</si>
  <si>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</si>
  <si>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</si>
  <si>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</si>
  <si>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</si>
  <si>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</si>
  <si>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</si>
  <si>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</si>
  <si>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</si>
  <si>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</si>
  <si>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</si>
  <si>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</si>
  <si>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</si>
  <si>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</si>
  <si>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</si>
  <si>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</si>
  <si>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</si>
  <si>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</si>
  <si>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</si>
  <si>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</si>
  <si>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</si>
  <si>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</si>
  <si>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</si>
  <si>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</si>
  <si>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</si>
  <si>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</si>
  <si>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</si>
  <si>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</si>
  <si>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</si>
  <si>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</si>
  <si>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</si>
  <si>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</si>
  <si>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</si>
  <si>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</si>
  <si>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</si>
  <si>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</si>
  <si>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</si>
  <si>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</si>
  <si>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</si>
  <si>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</si>
  <si>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</si>
  <si>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</si>
  <si>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</si>
  <si>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</si>
  <si>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</si>
  <si>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</si>
  <si>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</si>
  <si>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</si>
  <si>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</si>
  <si>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</si>
  <si>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</si>
  <si>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</si>
  <si>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</si>
  <si>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</si>
  <si>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</si>
  <si>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</si>
  <si>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</si>
  <si>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</si>
  <si>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</si>
  <si>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</si>
  <si>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</si>
  <si>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</si>
  <si>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</si>
  <si>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</si>
  <si>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</si>
  <si>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</si>
  <si>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</si>
  <si>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</si>
  <si>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</si>
  <si>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</si>
  <si>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</si>
  <si>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</si>
  <si>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</si>
  <si>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</si>
  <si>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</si>
  <si>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</si>
  <si>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</si>
  <si>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</si>
  <si>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</si>
  <si>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</si>
  <si>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</si>
  <si>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</si>
  <si>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</si>
  <si>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</si>
  <si>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</si>
  <si>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</si>
  <si>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</si>
  <si>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</si>
  <si>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</si>
  <si>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</si>
  <si>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</si>
  <si>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</si>
  <si>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</si>
  <si>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</si>
  <si>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</si>
  <si>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</si>
  <si>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</si>
  <si>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</si>
  <si>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</si>
  <si>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</si>
  <si>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</si>
  <si>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</si>
  <si>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</si>
  <si>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</si>
  <si>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</si>
  <si>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</si>
  <si>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</si>
  <si>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</si>
  <si>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</si>
  <si>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</si>
  <si>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</si>
  <si>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</si>
  <si>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</si>
  <si>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</si>
  <si>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</si>
  <si>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</si>
  <si>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</si>
  <si>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</si>
  <si>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</si>
  <si>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</si>
  <si>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</si>
  <si>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</si>
  <si>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</si>
  <si>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</si>
  <si>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</si>
  <si>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</si>
  <si>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</si>
  <si>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</si>
  <si>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</si>
  <si>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</si>
  <si>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</si>
  <si>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</si>
  <si>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</si>
  <si>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</si>
  <si>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</si>
  <si>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</si>
  <si>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</si>
  <si>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</si>
  <si>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</si>
  <si>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</si>
  <si>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</si>
  <si>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</si>
  <si>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</si>
  <si>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</si>
  <si>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</si>
  <si>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</si>
  <si>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</si>
  <si>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</si>
  <si>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</si>
  <si>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</si>
  <si>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</si>
  <si>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</si>
  <si>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</si>
  <si>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</si>
  <si>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</si>
  <si>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</si>
  <si>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</si>
  <si>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</si>
  <si>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</si>
  <si>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</si>
  <si>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</si>
  <si>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</si>
  <si>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</si>
  <si>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</si>
  <si>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</si>
  <si>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</si>
  <si>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</si>
  <si>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</si>
  <si>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</si>
  <si>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</si>
  <si>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</si>
  <si>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</si>
  <si>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</si>
  <si>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</si>
  <si>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</si>
  <si>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</si>
  <si>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</si>
  <si>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</si>
  <si>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</si>
  <si>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</si>
  <si>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</si>
  <si>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</si>
  <si>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</si>
  <si>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</si>
  <si>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</si>
  <si>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</si>
  <si>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</si>
  <si>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</si>
  <si>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</si>
  <si>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</si>
  <si>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</si>
  <si>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</si>
  <si>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</si>
  <si>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</si>
  <si>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</si>
  <si>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</si>
  <si>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</si>
  <si>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</si>
  <si>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</si>
  <si>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</si>
  <si>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</si>
  <si>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</si>
  <si>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</si>
  <si>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</si>
  <si>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</si>
  <si>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</si>
  <si>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</si>
  <si>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</si>
  <si>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</si>
  <si>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</si>
  <si>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</si>
  <si>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</si>
  <si>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</si>
  <si>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</si>
  <si>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</si>
  <si>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</si>
  <si>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</si>
  <si>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</si>
  <si>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</si>
  <si>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</si>
  <si>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</si>
  <si>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</si>
  <si>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</si>
  <si>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</si>
  <si>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</si>
  <si>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</si>
  <si>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</si>
  <si>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</si>
  <si>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</si>
  <si>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</si>
  <si>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</si>
  <si>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</si>
  <si>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</si>
  <si>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</si>
  <si>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</si>
  <si>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</si>
  <si>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</si>
  <si>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</si>
  <si>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</si>
  <si>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</si>
  <si>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</si>
  <si>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</si>
  <si>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</si>
  <si>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</si>
  <si>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</si>
  <si>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</si>
  <si>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</si>
  <si>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</si>
  <si>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</si>
  <si>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</si>
  <si>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</si>
  <si>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</si>
  <si>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</si>
  <si>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</si>
  <si>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</si>
  <si>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</si>
  <si>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</si>
  <si>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</si>
  <si>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</si>
  <si>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</si>
  <si>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</si>
  <si>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</si>
  <si>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</si>
  <si>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</si>
  <si>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</si>
  <si>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</si>
  <si>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</si>
  <si>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</si>
  <si>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</si>
  <si>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</si>
  <si>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</si>
  <si>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</si>
  <si>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</si>
  <si>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</si>
  <si>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</si>
  <si>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</si>
  <si>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</si>
  <si>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</si>
  <si>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</si>
  <si>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</si>
  <si>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</si>
  <si>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</si>
  <si>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</si>
  <si>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</si>
  <si>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</si>
  <si>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</si>
  <si>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</si>
  <si>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</si>
  <si>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</si>
  <si>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</si>
  <si>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</si>
  <si>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</si>
  <si>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</si>
  <si>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</si>
  <si>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</si>
  <si>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</si>
  <si>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</si>
  <si>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</si>
  <si>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</si>
  <si>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</si>
  <si>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</si>
  <si>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</si>
  <si>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</si>
  <si>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</si>
  <si>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</si>
  <si>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</si>
  <si>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</si>
  <si>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</si>
  <si>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</si>
  <si>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</si>
  <si>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</si>
  <si>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</si>
  <si>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</si>
  <si>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</si>
  <si>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</si>
  <si>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</si>
  <si>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</si>
  <si>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</si>
  <si>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</si>
  <si>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</si>
  <si>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</si>
  <si>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</si>
  <si>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</si>
  <si>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</si>
  <si>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</si>
  <si>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</si>
  <si>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</si>
  <si>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</si>
  <si>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</si>
  <si>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</si>
  <si>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</si>
  <si>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</si>
  <si>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</si>
  <si>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</si>
  <si>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</si>
  <si>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</si>
  <si>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</si>
  <si>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</si>
  <si>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</si>
  <si>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</si>
  <si>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</si>
  <si>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</si>
  <si>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</si>
  <si>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</si>
  <si>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</si>
  <si>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</si>
  <si>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</si>
  <si>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</si>
  <si>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</si>
  <si>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</si>
  <si>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</si>
  <si>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</si>
  <si>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</si>
  <si>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</si>
  <si>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</si>
  <si>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</si>
  <si>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</si>
  <si>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</si>
  <si>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</si>
  <si>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</si>
  <si>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</si>
  <si>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</si>
  <si>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</si>
  <si>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</si>
  <si>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</si>
  <si>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</si>
  <si>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</si>
  <si>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</si>
  <si>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</si>
  <si>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</si>
  <si>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</si>
  <si>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</si>
  <si>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</si>
  <si>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</si>
  <si>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</si>
  <si>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</si>
  <si>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</si>
  <si>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</si>
  <si>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</si>
  <si>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</si>
  <si>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</si>
  <si>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</si>
  <si>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</si>
  <si>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</si>
  <si>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</si>
  <si>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</si>
  <si>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</si>
  <si>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</si>
  <si>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</si>
  <si>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</si>
  <si>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</si>
  <si>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</si>
  <si>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</si>
  <si>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</si>
  <si>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</si>
  <si>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</si>
  <si>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</si>
  <si>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</si>
  <si>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</si>
  <si>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</si>
  <si>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</si>
  <si>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</si>
  <si>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</si>
  <si>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</si>
  <si>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</si>
  <si>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</si>
  <si>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</si>
  <si>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</si>
  <si>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</si>
  <si>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</si>
  <si>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</si>
  <si>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</si>
  <si>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</si>
  <si>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</si>
  <si>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</si>
  <si>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</si>
  <si>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</si>
  <si>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</si>
  <si>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</si>
  <si>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</si>
  <si>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</si>
  <si>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</si>
  <si>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</si>
  <si>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</si>
  <si>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</si>
  <si>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</si>
  <si>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</si>
  <si>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</si>
  <si>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</si>
  <si>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</si>
  <si>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</si>
  <si>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</si>
  <si>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</si>
  <si>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</si>
  <si>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</si>
  <si>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</si>
  <si>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</si>
  <si>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</si>
  <si>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</si>
  <si>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</si>
  <si>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</si>
  <si>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</si>
  <si>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</si>
  <si>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</si>
  <si>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</si>
  <si>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</si>
  <si>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</si>
  <si>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</si>
  <si>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</si>
  <si>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</si>
  <si>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</si>
  <si>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</si>
  <si>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</si>
  <si>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</si>
  <si>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</si>
  <si>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</si>
  <si>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</si>
  <si>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</si>
  <si>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</si>
  <si>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</si>
  <si>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</si>
  <si>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</si>
  <si>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</si>
  <si>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</si>
  <si>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</si>
  <si>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</si>
  <si>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</si>
  <si>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</si>
  <si>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</si>
  <si>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</si>
  <si>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</si>
  <si>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</si>
  <si>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</si>
  <si>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</si>
  <si>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</si>
  <si>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</si>
  <si>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</si>
  <si>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</si>
  <si>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</si>
  <si>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</si>
  <si>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</si>
  <si>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</si>
  <si>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</si>
  <si>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</si>
  <si>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</si>
  <si>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</si>
  <si>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</si>
  <si>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</si>
  <si>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</si>
  <si>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</si>
  <si>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</si>
  <si>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</si>
  <si>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</si>
  <si>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</si>
  <si>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</si>
  <si>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</si>
  <si>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</si>
  <si>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</si>
  <si>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</si>
  <si>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</si>
  <si>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</si>
  <si>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</si>
  <si>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</si>
  <si>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</si>
  <si>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</si>
  <si>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</si>
  <si>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</si>
  <si>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</si>
  <si>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</si>
  <si>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</si>
  <si>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</si>
  <si>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</si>
  <si>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</si>
  <si>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</si>
  <si>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</si>
  <si>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</si>
  <si>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</si>
  <si>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</si>
  <si>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</si>
  <si>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</si>
  <si>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</si>
  <si>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</si>
  <si>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</si>
  <si>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</si>
  <si>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</si>
  <si>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</si>
  <si>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</si>
  <si>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</si>
  <si>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</si>
  <si>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</si>
  <si>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</si>
  <si>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</si>
  <si>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</si>
  <si>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</si>
  <si>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</si>
  <si>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</si>
  <si>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</si>
  <si>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</si>
  <si>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</si>
  <si>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</si>
  <si>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</si>
  <si>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</si>
  <si>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</si>
  <si>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</si>
  <si>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</si>
  <si>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</si>
  <si>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</si>
  <si>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</si>
  <si>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</si>
  <si>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</si>
  <si>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</si>
  <si>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</si>
  <si>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</si>
  <si>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</si>
  <si>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</si>
  <si>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</si>
  <si>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</si>
  <si>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</si>
  <si>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</si>
  <si>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</si>
  <si>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</si>
  <si>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</si>
  <si>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</si>
  <si>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</si>
  <si>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</si>
  <si>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</si>
  <si>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</si>
  <si>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</si>
  <si>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</si>
  <si>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</si>
  <si>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</si>
  <si>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</si>
  <si>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</si>
  <si>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</si>
  <si>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</si>
  <si>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</si>
  <si>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</si>
  <si>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</si>
  <si>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</si>
  <si>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</si>
  <si>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</si>
  <si>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</si>
  <si>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</si>
  <si>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</si>
  <si>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</si>
  <si>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</si>
  <si>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</si>
  <si>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</si>
  <si>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</si>
  <si>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</si>
  <si>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</si>
  <si>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</si>
  <si>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</si>
  <si>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</si>
  <si>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</si>
  <si>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</si>
  <si>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</si>
  <si>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</si>
  <si>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</si>
  <si>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</si>
  <si>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</si>
  <si>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</si>
  <si>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</si>
  <si>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</si>
  <si>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</si>
  <si>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</si>
  <si>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</si>
  <si>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</si>
  <si>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</si>
  <si>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</si>
  <si>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</si>
  <si>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</si>
  <si>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</si>
  <si>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</si>
  <si>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</si>
  <si>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</si>
  <si>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</si>
  <si>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</si>
  <si>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</si>
  <si>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</si>
  <si>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</si>
  <si>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</si>
  <si>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</si>
  <si>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</si>
  <si>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</si>
  <si>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</si>
  <si>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</si>
  <si>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</si>
  <si>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</si>
  <si>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</si>
  <si>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</si>
  <si>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</si>
  <si>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</si>
  <si>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</si>
  <si>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</si>
  <si>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</si>
  <si>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</si>
  <si>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</si>
  <si>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</si>
  <si>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</si>
  <si>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</si>
  <si>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</si>
  <si>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</si>
  <si>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</si>
  <si>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</si>
  <si>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</si>
  <si>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</si>
  <si>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</si>
  <si>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</si>
  <si>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</si>
  <si>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</si>
  <si>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</si>
  <si>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</si>
  <si>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</si>
  <si>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</si>
  <si>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</si>
  <si>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</si>
  <si>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</si>
  <si>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</si>
  <si>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</si>
  <si>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</si>
  <si>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</si>
  <si>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</si>
  <si>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</si>
  <si>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</si>
  <si>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</si>
  <si>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</si>
  <si>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</si>
  <si>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</si>
  <si>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</si>
  <si>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</si>
  <si>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</si>
  <si>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</si>
  <si>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</si>
  <si>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</si>
  <si>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</si>
  <si>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</si>
  <si>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</si>
  <si>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</si>
  <si>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</si>
  <si>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</si>
  <si>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</si>
  <si>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</si>
  <si>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</si>
  <si>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</si>
  <si>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</si>
  <si>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</si>
  <si>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</si>
  <si>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</si>
  <si>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</si>
  <si>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</si>
  <si>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</si>
  <si>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</si>
  <si>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</si>
  <si>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</si>
  <si>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</si>
  <si>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</si>
  <si>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</si>
  <si>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</si>
  <si>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</si>
  <si>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</si>
  <si>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</si>
  <si>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</si>
  <si>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</si>
  <si>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</si>
  <si>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</si>
  <si>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</si>
  <si>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</si>
  <si>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</si>
  <si>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</si>
  <si>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</si>
  <si>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</si>
  <si>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</si>
  <si>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</si>
  <si>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</si>
  <si>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</si>
  <si>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</si>
  <si>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</si>
  <si>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</si>
  <si>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</si>
  <si>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</si>
  <si>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</si>
  <si>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</si>
  <si>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</si>
  <si>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</si>
  <si>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</si>
  <si>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</si>
  <si>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</si>
  <si>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</si>
  <si>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</si>
  <si>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</si>
  <si>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</si>
  <si>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</si>
  <si>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</si>
  <si>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</si>
  <si>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</si>
  <si>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</si>
  <si>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</si>
  <si>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</si>
  <si>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</si>
  <si>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</si>
  <si>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</si>
  <si>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</si>
  <si>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</si>
  <si>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</si>
  <si>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</si>
  <si>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</si>
  <si>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</si>
  <si>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</si>
  <si>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</si>
  <si>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</si>
  <si>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</si>
  <si>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</si>
  <si>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</si>
  <si>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</si>
  <si>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</si>
  <si>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</si>
  <si>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</si>
  <si>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</si>
  <si>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</si>
  <si>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</si>
  <si>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</si>
  <si>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</si>
  <si>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</si>
  <si>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</si>
  <si>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</si>
  <si>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</si>
  <si>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</si>
  <si>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</si>
  <si>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</si>
  <si>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</si>
  <si>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</si>
  <si>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</si>
  <si>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</si>
  <si>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</si>
  <si>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</si>
  <si>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</si>
  <si>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</si>
  <si>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</si>
  <si>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</si>
  <si>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</si>
  <si>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</si>
  <si>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</si>
  <si>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</si>
  <si>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</si>
  <si>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</si>
  <si>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</si>
  <si>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</si>
  <si>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</si>
  <si>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</si>
  <si>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</si>
  <si>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</si>
  <si>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</si>
  <si>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</si>
  <si>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</si>
  <si>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</si>
  <si>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</si>
  <si>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</si>
  <si>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</si>
  <si>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</si>
  <si>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</si>
  <si>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</si>
  <si>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</si>
  <si>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</si>
  <si>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</si>
  <si>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</si>
  <si>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</si>
  <si>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</si>
  <si>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</si>
  <si>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</si>
  <si>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</si>
  <si>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</si>
  <si>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</si>
  <si>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</si>
  <si>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</si>
  <si>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</si>
  <si>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</si>
  <si>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</si>
  <si>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</si>
  <si>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</si>
  <si>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</si>
  <si>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</si>
  <si>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</si>
  <si>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</si>
  <si>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</si>
  <si>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</si>
  <si>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</si>
  <si>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</si>
  <si>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</si>
  <si>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</si>
  <si>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</si>
  <si>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</si>
  <si>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</si>
  <si>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</si>
  <si>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</si>
  <si>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</si>
  <si>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</si>
  <si>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</si>
  <si>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</si>
  <si>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</si>
  <si>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</si>
  <si>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</si>
  <si>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</si>
  <si>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</si>
  <si>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</si>
  <si>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</si>
  <si>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</si>
  <si>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</si>
  <si>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</si>
  <si>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</si>
  <si>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</si>
  <si>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</si>
  <si>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</si>
  <si>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</si>
  <si>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</si>
  <si>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</si>
  <si>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</si>
  <si>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</si>
  <si>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</si>
  <si>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</si>
  <si>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</si>
  <si>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</si>
  <si>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</si>
  <si>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</si>
  <si>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</si>
  <si>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</si>
  <si>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</si>
  <si>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</si>
  <si>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</si>
  <si>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</si>
  <si>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</si>
  <si>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</si>
  <si>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</si>
  <si>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</si>
  <si>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</si>
  <si>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</si>
  <si>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</si>
  <si>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</si>
  <si>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</si>
  <si>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</si>
  <si>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</si>
  <si>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</si>
  <si>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</si>
  <si>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</si>
  <si>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</si>
  <si>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</si>
  <si>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</si>
  <si>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</si>
  <si>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</si>
  <si>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</si>
  <si>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</si>
  <si>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</si>
  <si>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</si>
  <si>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</si>
  <si>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</si>
  <si>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</si>
  <si>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</si>
  <si>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</si>
  <si>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</si>
  <si>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</si>
  <si>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</si>
  <si>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</si>
  <si>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</si>
  <si>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</si>
  <si>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</si>
  <si>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</si>
  <si>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</si>
  <si>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</si>
  <si>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</si>
  <si>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</si>
  <si>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</si>
  <si>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</si>
  <si>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</si>
  <si>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</si>
  <si>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</si>
  <si>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</si>
  <si>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</si>
  <si>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</si>
  <si>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</si>
  <si>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</si>
  <si>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</si>
  <si>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</si>
  <si>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</si>
  <si>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</si>
  <si>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</si>
  <si>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</si>
  <si>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</si>
  <si>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</si>
  <si>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</si>
  <si>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</si>
  <si>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</si>
  <si>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</si>
  <si>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</si>
  <si>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</si>
  <si>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</si>
  <si>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</si>
  <si>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</si>
  <si>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</si>
  <si>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</si>
  <si>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</si>
  <si>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</si>
  <si>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</si>
  <si>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</si>
  <si>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</si>
  <si>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</si>
  <si>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</si>
  <si>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</si>
  <si>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</si>
  <si>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</si>
  <si>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</si>
  <si>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</si>
  <si>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</si>
  <si>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</si>
  <si>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</si>
  <si>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</si>
  <si>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</si>
  <si>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</si>
  <si>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</si>
  <si>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</si>
  <si>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</si>
  <si>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</si>
  <si>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</si>
  <si>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</si>
  <si>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</si>
  <si>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</si>
  <si>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</si>
  <si>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</si>
  <si>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</si>
  <si>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</si>
  <si>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</si>
  <si>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</si>
  <si>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</si>
  <si>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</si>
  <si>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</si>
  <si>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</si>
  <si>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</si>
  <si>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</si>
  <si>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</si>
  <si>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</si>
  <si>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</si>
  <si>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</si>
  <si>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</si>
  <si>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</si>
  <si>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</si>
  <si>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</si>
  <si>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</si>
  <si>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</si>
  <si>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</si>
  <si>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</si>
  <si>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</si>
  <si>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</si>
  <si>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</si>
  <si>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</si>
  <si>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</si>
  <si>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</si>
  <si>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</si>
  <si>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</si>
  <si>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</si>
  <si>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</si>
  <si>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</si>
  <si>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</si>
  <si>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</si>
  <si>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</si>
  <si>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</si>
  <si>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</si>
  <si>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</si>
  <si>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</si>
  <si>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</si>
  <si>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</si>
  <si>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</si>
  <si>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</si>
  <si>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</si>
  <si>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</si>
  <si>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</si>
  <si>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</si>
  <si>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</si>
  <si>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</si>
  <si>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</si>
  <si>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</si>
  <si>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</si>
  <si>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</si>
  <si>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</si>
  <si>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</si>
  <si>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</si>
  <si>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</si>
  <si>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</si>
  <si>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</si>
  <si>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</si>
  <si>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</si>
  <si>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</si>
  <si>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</si>
  <si>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</si>
  <si>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</si>
  <si>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</si>
  <si>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</si>
  <si>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</si>
  <si>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</si>
  <si>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</si>
  <si>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</si>
  <si>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</si>
  <si>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</si>
  <si>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</si>
  <si>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</si>
  <si>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</si>
  <si>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</si>
  <si>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</si>
  <si>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</si>
  <si>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</si>
  <si>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</si>
  <si>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</si>
  <si>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</si>
  <si>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</si>
  <si>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</si>
  <si>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</si>
  <si>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</si>
  <si>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</si>
  <si>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</si>
  <si>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</si>
  <si>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</si>
  <si>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</si>
  <si>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</si>
  <si>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</si>
  <si>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</si>
  <si>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</si>
  <si>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</si>
  <si>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</si>
  <si>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</si>
  <si>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</si>
  <si>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</si>
  <si>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</si>
  <si>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</si>
  <si>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</si>
  <si>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</si>
  <si>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</si>
  <si>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</si>
  <si>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</si>
  <si>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</si>
  <si>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</si>
  <si>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</si>
  <si>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</si>
  <si>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</si>
  <si>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</si>
  <si>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</si>
  <si>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</si>
  <si>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</si>
  <si>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</si>
  <si>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</si>
  <si>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</si>
  <si>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</si>
  <si>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</si>
  <si>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</si>
  <si>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</si>
  <si>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</si>
  <si>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</si>
  <si>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</si>
  <si>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</si>
  <si>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</si>
  <si>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</si>
  <si>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</si>
  <si>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</si>
  <si>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</si>
  <si>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</si>
  <si>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</si>
  <si>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</si>
  <si>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</si>
  <si>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</si>
  <si>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</si>
  <si>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</si>
  <si>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</si>
  <si>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</si>
  <si>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</si>
  <si>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</si>
  <si>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</si>
  <si>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</si>
  <si>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</si>
  <si>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</si>
  <si>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</si>
  <si>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</si>
  <si>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</si>
  <si>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</si>
  <si>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</si>
  <si>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</si>
  <si>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</si>
  <si>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</si>
  <si>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</si>
  <si>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</si>
  <si>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</si>
  <si>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</si>
  <si>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</si>
  <si>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</si>
  <si>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</si>
  <si>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</si>
  <si>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</si>
  <si>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</si>
  <si>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</si>
  <si>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</si>
  <si>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</si>
  <si>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</si>
  <si>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</si>
  <si>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</si>
  <si>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</si>
  <si>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</si>
  <si>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</si>
  <si>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</si>
  <si>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</si>
  <si>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</si>
  <si>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</si>
  <si>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</si>
  <si>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</si>
  <si>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</si>
  <si>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</si>
  <si>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</si>
  <si>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</si>
  <si>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</si>
  <si>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</si>
  <si>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</si>
  <si>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</si>
  <si>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</si>
  <si>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</si>
  <si>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</si>
  <si>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</si>
  <si>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</si>
  <si>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</si>
  <si>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</si>
  <si>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</si>
  <si>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</si>
  <si>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</si>
  <si>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</si>
  <si>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</si>
  <si>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</si>
  <si>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</si>
  <si>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</si>
  <si>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</si>
  <si>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</si>
  <si>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</si>
  <si>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</si>
  <si>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</si>
  <si>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</si>
  <si>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</si>
  <si>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</si>
  <si>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</si>
  <si>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</si>
  <si>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</si>
  <si>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</si>
  <si>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</si>
  <si>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</si>
  <si>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</si>
  <si>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</si>
  <si>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</si>
  <si>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</si>
  <si>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</si>
  <si>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</si>
  <si>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</si>
  <si>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</si>
  <si>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</si>
  <si>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</si>
  <si>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</si>
  <si>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</si>
  <si>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</si>
  <si>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</si>
  <si>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</si>
  <si>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</si>
  <si>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</si>
  <si>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</si>
  <si>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</si>
  <si>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</si>
  <si>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</si>
  <si>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</si>
  <si>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</si>
  <si>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</si>
  <si>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</si>
  <si>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</si>
  <si>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</si>
  <si>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</si>
  <si>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</si>
  <si>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</si>
  <si>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</si>
  <si>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</si>
  <si>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</si>
  <si>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</si>
  <si>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</si>
  <si>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</si>
  <si>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</si>
  <si>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</si>
  <si>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</si>
  <si>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</si>
  <si>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</si>
  <si>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</si>
  <si>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</si>
  <si>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</si>
  <si>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</si>
  <si>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</si>
  <si>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</si>
  <si>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</si>
  <si>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</si>
  <si>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</si>
  <si>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</si>
  <si>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</si>
  <si>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</si>
  <si>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</si>
  <si>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</si>
  <si>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</si>
  <si>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</si>
  <si>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</si>
  <si>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</si>
  <si>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</si>
  <si>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</si>
  <si>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</si>
  <si>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</si>
  <si>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</si>
  <si>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</si>
  <si>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</si>
  <si>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</si>
  <si>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</si>
  <si>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</si>
  <si>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</si>
  <si>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</si>
  <si>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</si>
  <si>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</si>
  <si>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</si>
  <si>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</si>
  <si>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</si>
  <si>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</si>
  <si>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</si>
  <si>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</si>
  <si>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</si>
  <si>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</si>
  <si>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</si>
  <si>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</si>
  <si>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</si>
  <si>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</si>
  <si>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</si>
  <si>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</si>
  <si>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</si>
  <si>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</si>
  <si>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</si>
  <si>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</si>
  <si>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</si>
  <si>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</si>
  <si>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</si>
  <si>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</si>
  <si>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</si>
  <si>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</si>
  <si>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</si>
  <si>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</si>
  <si>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</si>
  <si>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</si>
  <si>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</si>
  <si>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</si>
  <si>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</si>
  <si>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</si>
  <si>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</si>
  <si>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</si>
  <si>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</si>
  <si>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</si>
  <si>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</si>
  <si>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</si>
  <si>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</si>
  <si>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</si>
  <si>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</si>
  <si>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</si>
  <si>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</si>
  <si>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</si>
  <si>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</si>
  <si>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</si>
  <si>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</si>
  <si>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</si>
  <si>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</si>
  <si>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</si>
  <si>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</si>
  <si>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</si>
  <si>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</si>
  <si>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</si>
  <si>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</si>
  <si>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</si>
  <si>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</si>
  <si>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</si>
  <si>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</si>
  <si>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</si>
  <si>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</si>
  <si>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</si>
  <si>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</si>
  <si>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</si>
  <si>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</si>
  <si>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</si>
  <si>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</si>
  <si>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</si>
  <si>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</si>
  <si>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</si>
  <si>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</si>
  <si>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</si>
  <si>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</si>
  <si>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</si>
  <si>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</si>
  <si>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</si>
  <si>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</si>
  <si>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</si>
  <si>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</si>
  <si>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</si>
  <si>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</si>
  <si>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</si>
  <si>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</si>
  <si>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</si>
  <si>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</si>
  <si>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</si>
  <si>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</si>
  <si>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</si>
  <si>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</si>
  <si>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</si>
  <si>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</si>
  <si>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</si>
  <si>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</si>
  <si>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</si>
  <si>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</si>
  <si>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</si>
  <si>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</si>
  <si>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</si>
  <si>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</si>
  <si>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</si>
  <si>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</si>
  <si>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</si>
  <si>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</si>
  <si>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</si>
  <si>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</si>
  <si>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</si>
  <si>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</si>
  <si>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</si>
  <si>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</si>
  <si>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</si>
  <si>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</si>
  <si>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</si>
  <si>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</si>
  <si>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</si>
  <si>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</si>
  <si>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</si>
  <si>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</si>
  <si>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</si>
  <si>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</si>
  <si>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</si>
  <si>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</si>
  <si>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</si>
  <si>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</si>
  <si>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</si>
  <si>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</si>
  <si>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</si>
  <si>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</si>
  <si>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</si>
  <si>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</si>
  <si>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</si>
  <si>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</si>
  <si>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</si>
  <si>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</si>
  <si>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</si>
  <si>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</si>
  <si>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</si>
  <si>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</si>
  <si>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</si>
  <si>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</si>
  <si>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</si>
  <si>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</si>
  <si>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</si>
  <si>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</si>
  <si>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</si>
  <si>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</si>
  <si>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</si>
  <si>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</si>
  <si>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</si>
  <si>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</si>
  <si>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</si>
  <si>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</si>
  <si>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</si>
  <si>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</si>
  <si>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</si>
  <si>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</si>
  <si>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</si>
  <si>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</si>
  <si>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</si>
  <si>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</si>
  <si>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</si>
  <si>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</si>
  <si>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</si>
  <si>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</si>
  <si>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</si>
  <si>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</si>
  <si>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</si>
  <si>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</si>
  <si>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</si>
  <si>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</si>
  <si>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</si>
  <si>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</si>
  <si>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</si>
  <si>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</si>
  <si>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</si>
  <si>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</si>
  <si>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</si>
  <si>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</si>
  <si>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</si>
  <si>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</si>
  <si>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</si>
  <si>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</si>
  <si>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</si>
  <si>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</si>
  <si>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</si>
  <si>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</si>
  <si>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</si>
  <si>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</si>
  <si>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</si>
  <si>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</si>
  <si>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</si>
  <si>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</si>
  <si>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</si>
  <si>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</si>
  <si>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</si>
  <si>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</si>
  <si>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</si>
  <si>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</si>
  <si>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</si>
  <si>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</si>
  <si>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</si>
  <si>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</si>
  <si>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</si>
  <si>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</si>
  <si>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</si>
  <si>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</si>
  <si>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</si>
  <si>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</si>
  <si>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</si>
  <si>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</si>
  <si>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</si>
  <si>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</si>
  <si>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</si>
  <si>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</si>
  <si>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</si>
  <si>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</si>
  <si>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</si>
  <si>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</si>
  <si>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</si>
  <si>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</si>
  <si>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</si>
  <si>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</si>
  <si>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</si>
  <si>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</si>
  <si>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</si>
  <si>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</si>
  <si>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</si>
  <si>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</si>
  <si>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</si>
  <si>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</si>
  <si>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</si>
  <si>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</si>
  <si>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</si>
  <si>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</si>
  <si>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</si>
  <si>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</si>
  <si>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</si>
  <si>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</si>
  <si>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</si>
  <si>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</si>
  <si>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</si>
  <si>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</si>
  <si>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</si>
  <si>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</si>
  <si>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</si>
  <si>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</si>
  <si>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</si>
  <si>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</si>
  <si>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</si>
  <si>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</si>
  <si>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</si>
  <si>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</si>
  <si>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</si>
  <si>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</si>
  <si>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</si>
  <si>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</si>
  <si>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</si>
  <si>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</si>
  <si>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</si>
  <si>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</si>
  <si>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</si>
  <si>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</si>
  <si>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</si>
  <si>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</si>
  <si>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</si>
  <si>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</si>
  <si>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</si>
  <si>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</si>
  <si>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</si>
  <si>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</si>
  <si>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</si>
  <si>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</si>
  <si>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</si>
  <si>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</si>
  <si>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</si>
  <si>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</si>
  <si>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</si>
  <si>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</si>
  <si>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</si>
  <si>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</si>
  <si>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</si>
  <si>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</si>
  <si>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</si>
  <si>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</si>
  <si>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</si>
  <si>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</si>
  <si>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</si>
  <si>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</si>
  <si>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</si>
  <si>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</si>
  <si>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</si>
  <si>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</si>
  <si>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</si>
  <si>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</si>
  <si>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</si>
  <si>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</si>
  <si>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</si>
  <si>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</si>
  <si>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</si>
  <si>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</si>
  <si>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</si>
  <si>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</si>
  <si>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</si>
  <si>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</si>
  <si>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</si>
  <si>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</si>
  <si>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</si>
  <si>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</si>
  <si>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</si>
  <si>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</si>
  <si>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</si>
  <si>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</si>
  <si>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</si>
  <si>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</si>
  <si>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</si>
  <si>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</si>
  <si>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</si>
  <si>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</si>
  <si>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</si>
  <si>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</si>
  <si>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</si>
  <si>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</si>
  <si>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</si>
  <si>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</si>
  <si>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</si>
  <si>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</si>
  <si>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</si>
  <si>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</si>
  <si>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</si>
  <si>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</si>
  <si>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</si>
  <si>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</si>
  <si>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</si>
  <si>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</si>
  <si>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</si>
  <si>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</si>
  <si>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</si>
  <si>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</si>
  <si>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</si>
  <si>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</si>
  <si>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</si>
  <si>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</si>
  <si>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</si>
  <si>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</si>
  <si>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</si>
  <si>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</si>
  <si>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</si>
  <si>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</si>
  <si>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</si>
  <si>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</si>
  <si>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</si>
  <si>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</si>
  <si>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</si>
  <si>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</si>
  <si>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</si>
  <si>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</si>
  <si>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</si>
  <si>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</si>
  <si>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</si>
  <si>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</si>
  <si>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</si>
  <si>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</si>
  <si>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</si>
  <si>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</si>
  <si>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</si>
  <si>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</si>
  <si>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</si>
  <si>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</si>
  <si>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</si>
  <si>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</si>
  <si>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</si>
  <si>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</si>
  <si>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</si>
  <si>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</si>
  <si>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</si>
  <si>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</si>
  <si>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</si>
  <si>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</si>
  <si>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</si>
  <si>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</si>
  <si>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</si>
  <si>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</si>
  <si>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</si>
  <si>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</si>
  <si>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</si>
  <si>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</si>
  <si>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</si>
  <si>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</si>
  <si>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</si>
  <si>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</si>
  <si>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</si>
  <si>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</si>
  <si>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</si>
  <si>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</si>
  <si>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</si>
  <si>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</si>
  <si>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</si>
  <si>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</si>
  <si>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</si>
  <si>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</si>
  <si>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</si>
  <si>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</si>
  <si>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</si>
  <si>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</si>
  <si>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</si>
  <si>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</si>
  <si>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</si>
  <si>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</si>
  <si>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</si>
  <si>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</si>
  <si>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</si>
  <si>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</si>
  <si>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</si>
  <si>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</si>
  <si>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</si>
  <si>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</si>
  <si>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</si>
  <si>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</si>
  <si>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</si>
  <si>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</si>
  <si>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</si>
  <si>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</si>
  <si>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</si>
  <si>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</si>
  <si>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</si>
  <si>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</si>
  <si>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</si>
  <si>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</si>
  <si>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</si>
  <si>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</si>
  <si>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</si>
  <si>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</si>
  <si>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</si>
  <si>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</si>
  <si>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</si>
  <si>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</si>
  <si>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</si>
  <si>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</si>
  <si>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</si>
  <si>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</si>
  <si>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</si>
  <si>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</si>
  <si>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</si>
  <si>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</si>
  <si>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</si>
  <si>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</si>
  <si>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</si>
  <si>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</si>
  <si>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</si>
  <si>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</si>
  <si>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</si>
  <si>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</si>
  <si>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</si>
  <si>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</si>
  <si>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</si>
  <si>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</si>
  <si>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</si>
  <si>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</si>
  <si>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</si>
  <si>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</si>
  <si>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</si>
  <si>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</si>
  <si>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</si>
  <si>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</si>
  <si>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</si>
  <si>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</si>
  <si>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</si>
  <si>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</si>
  <si>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</si>
  <si>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</si>
  <si>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</si>
  <si>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</si>
  <si>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</si>
  <si>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</si>
  <si>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</si>
  <si>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</si>
  <si>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</si>
  <si>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</si>
  <si>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</si>
  <si>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</si>
  <si>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</si>
  <si>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</si>
  <si>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</si>
  <si>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</si>
  <si>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</si>
  <si>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</si>
  <si>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</si>
  <si>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</si>
  <si>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</si>
  <si>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</si>
  <si>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</si>
  <si>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</si>
  <si>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</si>
  <si>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</si>
  <si>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</si>
  <si>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</si>
  <si>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</si>
  <si>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</si>
  <si>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</si>
  <si>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</si>
  <si>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</si>
  <si>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</si>
  <si>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</si>
  <si>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</si>
  <si>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</si>
  <si>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</si>
  <si>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</si>
  <si>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</si>
  <si>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</si>
  <si>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</si>
  <si>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</si>
  <si>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</si>
  <si>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</si>
  <si>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</si>
  <si>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</si>
  <si>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</si>
  <si>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</si>
  <si>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</si>
  <si>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</si>
  <si>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</si>
  <si>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</si>
  <si>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</si>
  <si>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</si>
  <si>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</si>
  <si>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</si>
  <si>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</si>
  <si>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</si>
  <si>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</si>
  <si>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</si>
  <si>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</si>
  <si>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</si>
  <si>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</si>
  <si>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</si>
  <si>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</si>
  <si>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</si>
  <si>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</si>
  <si>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</si>
  <si>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</si>
  <si>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</si>
  <si>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</si>
  <si>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</si>
  <si>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</si>
  <si>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</si>
  <si>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</si>
  <si>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</si>
  <si>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</si>
  <si>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</si>
  <si>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</si>
  <si>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</si>
  <si>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</si>
  <si>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</si>
  <si>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</si>
  <si>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</si>
  <si>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</si>
  <si>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</si>
  <si>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</si>
  <si>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</si>
  <si>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</si>
  <si>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</si>
  <si>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</si>
  <si>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</si>
  <si>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</si>
  <si>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</si>
  <si>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</si>
  <si>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</si>
  <si>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</si>
  <si>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</si>
  <si>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</si>
  <si>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</si>
  <si>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</si>
  <si>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</si>
  <si>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</si>
  <si>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</si>
  <si>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</si>
  <si>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</si>
  <si>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</si>
  <si>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</si>
  <si>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</si>
  <si>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</si>
  <si>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</si>
  <si>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</si>
  <si>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</si>
  <si>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</si>
  <si>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</si>
  <si>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</si>
  <si>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</si>
  <si>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</si>
  <si>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</si>
  <si>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</si>
  <si>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</si>
  <si>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</si>
  <si>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</si>
  <si>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</si>
  <si>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</si>
  <si>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</si>
  <si>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</si>
  <si>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</si>
  <si>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</si>
  <si>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</si>
  <si>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</si>
  <si>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</si>
  <si>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</si>
  <si>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</si>
  <si>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</si>
  <si>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</si>
  <si>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</si>
  <si>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</si>
  <si>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</si>
  <si>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</si>
  <si>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</si>
  <si>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</si>
  <si>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</si>
  <si>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</si>
  <si>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</si>
  <si>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</si>
  <si>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</si>
  <si>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</si>
  <si>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</si>
  <si>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</si>
  <si>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</si>
  <si>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</si>
  <si>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</si>
  <si>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</si>
  <si>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</si>
  <si>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</si>
  <si>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</si>
  <si>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</si>
  <si>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</si>
  <si>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</si>
  <si>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</si>
  <si>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</si>
  <si>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</si>
  <si>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</si>
  <si>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</si>
  <si>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</si>
  <si>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</si>
  <si>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</si>
  <si>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</si>
  <si>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</si>
  <si>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</si>
  <si>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</si>
  <si>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</si>
  <si>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</si>
  <si>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</si>
  <si>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</si>
  <si>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</si>
  <si>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</si>
  <si>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</si>
  <si>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</si>
  <si>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</si>
  <si>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</si>
  <si>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</si>
  <si>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</si>
  <si>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</si>
  <si>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</si>
  <si>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</si>
  <si>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</si>
  <si>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</si>
  <si>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</si>
  <si>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</si>
  <si>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</si>
  <si>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</si>
  <si>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</si>
  <si>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</si>
  <si>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</si>
  <si>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</si>
  <si>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</si>
  <si>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</si>
  <si>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</si>
  <si>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</si>
  <si>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</si>
  <si>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</si>
  <si>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</si>
  <si>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</si>
  <si>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</si>
  <si>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</si>
  <si>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</si>
  <si>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</si>
  <si>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</si>
  <si>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</si>
  <si>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</si>
  <si>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</si>
  <si>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</si>
  <si>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</si>
  <si>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</si>
  <si>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</si>
  <si>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</si>
  <si>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</si>
  <si>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</si>
  <si>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</si>
  <si>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</si>
  <si>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</si>
  <si>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</si>
  <si>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</si>
  <si>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</si>
  <si>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</si>
  <si>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</si>
  <si>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</si>
  <si>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</si>
  <si>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</si>
  <si>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</si>
  <si>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</si>
  <si>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</si>
  <si>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</si>
  <si>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</si>
  <si>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</si>
  <si>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</si>
  <si>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</si>
  <si>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</si>
  <si>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</si>
  <si>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</si>
  <si>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</si>
  <si>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</si>
  <si>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</si>
  <si>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</si>
  <si>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</si>
  <si>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</si>
  <si>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</si>
  <si>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</si>
  <si>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</si>
  <si>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</si>
  <si>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</si>
  <si>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</si>
  <si>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</si>
  <si>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</si>
  <si>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</si>
  <si>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</si>
  <si>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</si>
  <si>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</si>
  <si>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</si>
  <si>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</si>
  <si>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</si>
  <si>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</si>
  <si>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</si>
  <si>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</si>
  <si>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</si>
  <si>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</si>
  <si>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</si>
  <si>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</si>
  <si>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</si>
  <si>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</si>
  <si>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</si>
  <si>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</si>
  <si>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</si>
  <si>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</si>
  <si>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</si>
  <si>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</si>
  <si>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</si>
  <si>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</si>
  <si>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</si>
  <si>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</si>
  <si>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</si>
  <si>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</si>
  <si>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</si>
  <si>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</si>
  <si>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</si>
  <si>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</si>
  <si>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</si>
  <si>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</si>
  <si>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</si>
  <si>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</si>
  <si>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</si>
  <si>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</si>
  <si>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</si>
  <si>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</si>
  <si>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</si>
  <si>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</si>
  <si>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</si>
  <si>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</si>
  <si>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</si>
  <si>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</si>
  <si>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</si>
  <si>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</si>
  <si>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</si>
  <si>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</si>
  <si>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</si>
  <si>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</si>
  <si>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</si>
  <si>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</si>
  <si>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</si>
  <si>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</si>
  <si>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</si>
  <si>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</si>
  <si>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</si>
  <si>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</si>
  <si>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</si>
  <si>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</si>
  <si>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</si>
  <si>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</si>
  <si>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</si>
  <si>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</si>
  <si>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</si>
  <si>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</si>
  <si>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</si>
  <si>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</si>
  <si>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</si>
  <si>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</si>
  <si>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</si>
  <si>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</si>
  <si>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</si>
  <si>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</si>
  <si>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</si>
  <si>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</si>
  <si>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</si>
  <si>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</si>
  <si>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</si>
  <si>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</si>
  <si>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</si>
  <si>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</si>
  <si>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</si>
  <si>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</si>
  <si>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</si>
  <si>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</si>
  <si>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</si>
  <si>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</si>
  <si>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</si>
  <si>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</si>
  <si>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</si>
  <si>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</si>
  <si>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</si>
  <si>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</si>
  <si>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</si>
  <si>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</si>
  <si>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</si>
  <si>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</si>
  <si>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</si>
  <si>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</si>
  <si>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</si>
  <si>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</si>
  <si>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</si>
  <si>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</si>
  <si>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</si>
  <si>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</si>
  <si>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</si>
  <si>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</si>
  <si>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</si>
  <si>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</si>
  <si>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</si>
  <si>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</si>
  <si>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</si>
  <si>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</si>
  <si>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</si>
  <si>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</si>
  <si>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</si>
  <si>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</si>
  <si>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</si>
  <si>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</si>
  <si>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</si>
  <si>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</si>
  <si>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</si>
  <si>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</si>
  <si>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</si>
  <si>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</si>
  <si>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</si>
  <si>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</si>
  <si>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</si>
  <si>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</si>
  <si>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</si>
  <si>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</si>
  <si>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</si>
  <si>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</si>
  <si>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</si>
  <si>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</si>
  <si>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</si>
  <si>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</si>
  <si>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</si>
  <si>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</si>
  <si>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</si>
  <si>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</si>
  <si>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</si>
  <si>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</si>
  <si>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</si>
  <si>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</si>
  <si>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</si>
  <si>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</si>
  <si>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</si>
  <si>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</si>
  <si>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</si>
  <si>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</si>
  <si>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</si>
  <si>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</si>
  <si>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</si>
  <si>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</si>
  <si>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</si>
  <si>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</si>
  <si>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</si>
  <si>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</si>
  <si>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</si>
  <si>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</si>
  <si>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</si>
  <si>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</si>
  <si>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</si>
  <si>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</si>
  <si>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</si>
  <si>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</si>
  <si>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</si>
  <si>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</si>
  <si>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</si>
  <si>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</si>
  <si>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</si>
  <si>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</si>
  <si>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</si>
  <si>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</si>
  <si>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</si>
  <si>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</si>
  <si>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</si>
  <si>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</si>
  <si>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</si>
  <si>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</si>
  <si>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</si>
  <si>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</si>
  <si>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</si>
  <si>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</si>
  <si>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</si>
  <si>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</si>
  <si>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</si>
  <si>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</si>
  <si>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</si>
  <si>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</si>
  <si>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</si>
  <si>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</si>
  <si>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</si>
  <si>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</si>
  <si>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</si>
  <si>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</si>
  <si>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</si>
  <si>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</si>
  <si>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</si>
  <si>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</si>
  <si>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</si>
  <si>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</si>
  <si>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</si>
  <si>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</si>
  <si>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</si>
  <si>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</si>
  <si>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</si>
  <si>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</si>
  <si>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</si>
  <si>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</si>
  <si>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</si>
  <si>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</si>
  <si>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</si>
  <si>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</si>
  <si>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</si>
  <si>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</si>
  <si>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</si>
  <si>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</si>
  <si>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</si>
  <si>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</si>
  <si>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</si>
  <si>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</si>
  <si>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</si>
  <si>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</si>
  <si>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</si>
  <si>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</si>
  <si>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</si>
  <si>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</si>
  <si>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</si>
  <si>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</si>
  <si>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</si>
  <si>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</si>
  <si>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</si>
  <si>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</si>
  <si>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</si>
  <si>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</si>
  <si>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</si>
  <si>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</si>
  <si>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</si>
  <si>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</si>
  <si>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</si>
  <si>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</si>
  <si>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</si>
  <si>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</si>
  <si>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</si>
  <si>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</si>
  <si>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</si>
  <si>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</si>
  <si>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</si>
  <si>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</si>
  <si>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</si>
  <si>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</si>
  <si>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</si>
  <si>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</si>
  <si>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</si>
  <si>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</si>
  <si>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</si>
  <si>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</si>
  <si>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</si>
  <si>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</si>
  <si>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</si>
  <si>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</si>
  <si>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</si>
  <si>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</si>
  <si>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</si>
  <si>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</si>
  <si>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</si>
  <si>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</si>
  <si>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</si>
  <si>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</si>
  <si>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</si>
  <si>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</si>
  <si>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</si>
  <si>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</si>
  <si>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</si>
  <si>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</si>
  <si>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</si>
  <si>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</si>
  <si>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</si>
  <si>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</si>
  <si>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</si>
  <si>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</si>
  <si>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</si>
  <si>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</si>
  <si>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</si>
  <si>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</si>
  <si>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</si>
  <si>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</si>
  <si>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</si>
  <si>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</si>
  <si>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</si>
  <si>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</si>
  <si>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</si>
  <si>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</si>
  <si>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</si>
  <si>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</si>
  <si>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</si>
  <si>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</si>
  <si>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</si>
  <si>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</si>
  <si>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</si>
  <si>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</si>
  <si>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</si>
  <si>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</si>
  <si>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</si>
  <si>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</si>
  <si>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</si>
  <si>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</si>
  <si>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</si>
  <si>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</si>
  <si>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</si>
  <si>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</si>
  <si>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</si>
  <si>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</si>
  <si>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</si>
  <si>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</si>
  <si>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</si>
  <si>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</si>
  <si>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</si>
  <si>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</si>
  <si>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</si>
  <si>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</si>
  <si>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</si>
  <si>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</si>
  <si>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</si>
  <si>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</si>
  <si>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</si>
  <si>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</si>
  <si>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</si>
  <si>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</si>
  <si>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</si>
  <si>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</si>
  <si>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</si>
  <si>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</si>
  <si>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</si>
  <si>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</si>
  <si>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</si>
  <si>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</si>
  <si>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</si>
  <si>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</si>
  <si>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</si>
  <si>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</si>
  <si>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</si>
  <si>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</si>
  <si>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</si>
  <si>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</si>
  <si>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</si>
  <si>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</si>
  <si>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</si>
  <si>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</si>
  <si>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</si>
  <si>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</si>
  <si>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</si>
  <si>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</si>
  <si>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</si>
  <si>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</si>
  <si>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</si>
  <si>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</si>
  <si>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</si>
  <si>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</si>
  <si>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</si>
  <si>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</si>
  <si>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</si>
  <si>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</si>
  <si>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</si>
  <si>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</si>
  <si>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</si>
  <si>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</si>
  <si>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</si>
  <si>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</si>
  <si>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</si>
  <si>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</si>
  <si>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</si>
  <si>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</si>
  <si>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</si>
  <si>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</si>
  <si>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</si>
  <si>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</si>
  <si>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</si>
  <si>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</si>
  <si>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</si>
  <si>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</si>
  <si>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</si>
  <si>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</si>
  <si>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</si>
  <si>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</si>
  <si>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</si>
  <si>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</si>
  <si>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</si>
  <si>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</si>
  <si>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</si>
  <si>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</si>
  <si>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</si>
  <si>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</si>
  <si>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</si>
  <si>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</si>
  <si>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</si>
  <si>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</si>
  <si>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</si>
  <si>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</si>
  <si>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</si>
  <si>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</si>
  <si>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</si>
  <si>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</si>
  <si>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</si>
  <si>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</si>
  <si>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</si>
  <si>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</si>
  <si>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</si>
  <si>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</si>
  <si>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</si>
  <si>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</si>
  <si>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</si>
  <si>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</si>
  <si>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</si>
  <si>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</si>
  <si>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</si>
  <si>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</si>
  <si>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</si>
  <si>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</si>
  <si>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</si>
  <si>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</si>
  <si>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</si>
  <si>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</si>
  <si>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</si>
  <si>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</si>
  <si>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</si>
  <si>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</si>
  <si>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</si>
  <si>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</si>
  <si>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</si>
  <si>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</si>
  <si>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</si>
  <si>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</si>
  <si>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</si>
  <si>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</si>
  <si>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</si>
  <si>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</si>
  <si>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</si>
  <si>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</si>
  <si>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</si>
  <si>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</si>
  <si>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</si>
  <si>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</si>
  <si>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</si>
  <si>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</si>
  <si>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</si>
  <si>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</si>
  <si>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</si>
  <si>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</si>
  <si>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</si>
  <si>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</si>
  <si>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</si>
  <si>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</si>
  <si>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</si>
  <si>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</si>
  <si>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</si>
  <si>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</si>
  <si>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</si>
  <si>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</si>
  <si>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</si>
  <si>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</si>
  <si>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</si>
  <si>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</si>
  <si>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</si>
  <si>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</si>
  <si>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</si>
  <si>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</si>
  <si>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</si>
  <si>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</si>
  <si>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</si>
  <si>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</si>
  <si>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</si>
  <si>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</si>
  <si>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</si>
  <si>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</si>
  <si>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</si>
  <si>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</si>
  <si>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</si>
  <si>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</si>
  <si>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</si>
  <si>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</si>
  <si>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</si>
  <si>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</si>
  <si>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</si>
  <si>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</si>
  <si>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</si>
  <si>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</si>
  <si>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</si>
  <si>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</si>
  <si>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</si>
  <si>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</si>
  <si>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</si>
  <si>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</si>
  <si>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</si>
  <si>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</si>
  <si>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</si>
  <si>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</si>
  <si>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</si>
  <si>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</si>
  <si>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</si>
  <si>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</si>
  <si>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</si>
  <si>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</si>
  <si>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</si>
  <si>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</si>
  <si>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</si>
  <si>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</si>
  <si>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</si>
  <si>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</si>
  <si>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</si>
  <si>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</si>
  <si>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</si>
  <si>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</si>
  <si>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</si>
  <si>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</si>
  <si>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</si>
  <si>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</si>
  <si>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</si>
  <si>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</si>
  <si>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</si>
  <si>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</si>
  <si>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</si>
  <si>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</si>
  <si>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</si>
  <si>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</si>
  <si>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</si>
  <si>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</si>
  <si>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</si>
  <si>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</si>
  <si>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</si>
  <si>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</si>
  <si>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</si>
  <si>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</si>
  <si>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</si>
  <si>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</si>
  <si>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</si>
  <si>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</si>
  <si>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</si>
  <si>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</si>
  <si>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</si>
  <si>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</si>
  <si>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</si>
  <si>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</si>
  <si>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</si>
  <si>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</si>
  <si>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</si>
  <si>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</si>
  <si>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</si>
  <si>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</si>
  <si>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</si>
  <si>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</si>
  <si>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</si>
  <si>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</si>
  <si>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</si>
  <si>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</si>
  <si>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</si>
  <si>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</si>
  <si>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</si>
  <si>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</si>
  <si>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</si>
  <si>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</si>
  <si>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</si>
  <si>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</si>
  <si>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</si>
  <si>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</si>
  <si>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</si>
  <si>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</si>
  <si>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</si>
  <si>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</si>
  <si>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</si>
  <si>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</si>
  <si>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</si>
  <si>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</si>
  <si>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</si>
  <si>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</si>
  <si>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</si>
  <si>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</si>
  <si>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</si>
  <si>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</si>
  <si>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</si>
  <si>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</si>
  <si>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</si>
  <si>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</si>
  <si>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</si>
  <si>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</si>
  <si>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</si>
  <si>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</si>
  <si>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</si>
  <si>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</si>
  <si>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</si>
  <si>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</si>
  <si>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</si>
  <si>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</si>
  <si>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</si>
  <si>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</si>
  <si>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</si>
  <si>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</si>
  <si>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</si>
  <si>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</si>
  <si>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</si>
  <si>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</si>
  <si>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</si>
  <si>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</si>
  <si>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</si>
  <si>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</si>
  <si>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</si>
  <si>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</si>
  <si>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</si>
  <si>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</si>
  <si>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</si>
  <si>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</si>
  <si>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</si>
  <si>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</si>
  <si>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</si>
  <si>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</si>
  <si>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</si>
  <si>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</si>
  <si>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</si>
  <si>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</si>
  <si>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</si>
  <si>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</si>
  <si>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</si>
  <si>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</si>
  <si>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</si>
  <si>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</si>
  <si>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</si>
  <si>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</si>
  <si>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</si>
  <si>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</si>
  <si>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</si>
  <si>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</si>
  <si>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</si>
  <si>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</si>
  <si>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</si>
  <si>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</si>
  <si>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</si>
  <si>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</si>
  <si>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</si>
  <si>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</si>
  <si>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</si>
  <si>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</si>
  <si>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</si>
  <si>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</si>
  <si>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</si>
  <si>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</si>
  <si>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</si>
  <si>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</si>
  <si>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</si>
  <si>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</si>
  <si>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</si>
  <si>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</si>
  <si>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</si>
  <si>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</si>
  <si>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</si>
  <si>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</si>
  <si>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</si>
  <si>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</si>
  <si>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</si>
  <si>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</si>
  <si>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</si>
  <si>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</si>
  <si>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</si>
  <si>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</si>
  <si>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</si>
  <si>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</si>
  <si>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</si>
  <si>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</si>
  <si>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</si>
  <si>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</si>
  <si>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</si>
  <si>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</si>
  <si>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</si>
  <si>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</si>
  <si>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</si>
  <si>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</si>
  <si>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</si>
  <si>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</si>
  <si>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</si>
  <si>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</si>
  <si>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</si>
  <si>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</si>
  <si>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</si>
  <si>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</si>
  <si>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</si>
  <si>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</si>
  <si>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</si>
  <si>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</si>
  <si>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</si>
  <si>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</si>
  <si>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</si>
  <si>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</si>
  <si>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</si>
  <si>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</si>
  <si>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</si>
  <si>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</si>
  <si>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</si>
  <si>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</si>
  <si>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</si>
  <si>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</si>
  <si>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</si>
  <si>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</si>
  <si>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</si>
  <si>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</si>
  <si>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</si>
  <si>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</si>
  <si>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</si>
  <si>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</si>
  <si>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</si>
  <si>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</si>
  <si>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</si>
  <si>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</si>
  <si>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</si>
  <si>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</si>
  <si>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</si>
  <si>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</si>
  <si>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</si>
  <si>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</si>
  <si>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</si>
  <si>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</si>
  <si>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</si>
  <si>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</si>
  <si>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</si>
  <si>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</si>
  <si>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</si>
  <si>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</si>
  <si>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</si>
  <si>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</si>
  <si>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</si>
  <si>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</si>
  <si>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</si>
  <si>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</si>
  <si>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</si>
  <si>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</si>
  <si>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</si>
  <si>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</si>
  <si>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</si>
  <si>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</si>
  <si>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</si>
  <si>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</si>
  <si>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</si>
  <si>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</si>
  <si>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</si>
  <si>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</si>
  <si>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</si>
  <si>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</si>
  <si>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</si>
  <si>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</si>
  <si>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</si>
  <si>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</si>
  <si>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</si>
  <si>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</si>
  <si>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</si>
  <si>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</si>
  <si>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</si>
  <si>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</si>
  <si>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</si>
  <si>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</si>
  <si>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</si>
  <si>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</si>
  <si>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</si>
  <si>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</si>
  <si>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</si>
  <si>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</si>
  <si>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</si>
  <si>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</si>
  <si>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</si>
  <si>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</si>
  <si>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</si>
  <si>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</si>
  <si>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</si>
  <si>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</si>
  <si>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</si>
  <si>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</si>
  <si>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</si>
  <si>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</si>
  <si>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</si>
  <si>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</si>
  <si>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</si>
  <si>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</si>
  <si>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</si>
  <si>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</si>
  <si>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</si>
  <si>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</si>
  <si>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</si>
  <si>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</si>
  <si>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</si>
  <si>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</si>
  <si>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</si>
  <si>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</si>
  <si>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</si>
  <si>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</si>
  <si>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</si>
  <si>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</si>
  <si>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</si>
  <si>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</si>
  <si>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</si>
  <si>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</si>
  <si>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</si>
  <si>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</si>
  <si>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</si>
  <si>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</si>
  <si>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</si>
  <si>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</si>
  <si>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</si>
  <si>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</si>
  <si>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</si>
  <si>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</si>
  <si>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</si>
  <si>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</si>
  <si>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</si>
  <si>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</si>
  <si>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</si>
  <si>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</si>
  <si>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</si>
  <si>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</si>
  <si>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</si>
  <si>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</si>
  <si>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</si>
  <si>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</si>
  <si>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</si>
  <si>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</si>
  <si>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</si>
  <si>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</si>
  <si>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</si>
  <si>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</si>
  <si>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</si>
  <si>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</si>
  <si>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</si>
  <si>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</si>
  <si>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</si>
  <si>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</si>
  <si>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</si>
  <si>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</si>
  <si>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</si>
  <si>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</si>
  <si>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</si>
  <si>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</si>
  <si>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</si>
  <si>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</si>
  <si>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</si>
  <si>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</si>
  <si>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</si>
  <si>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</si>
  <si>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</si>
  <si>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</si>
  <si>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</si>
  <si>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</si>
  <si>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</si>
  <si>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</si>
  <si>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</si>
  <si>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</si>
  <si>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</si>
  <si>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</si>
  <si>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</si>
  <si>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</si>
  <si>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</si>
  <si>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</si>
  <si>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</si>
  <si>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</si>
  <si>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</si>
  <si>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</si>
  <si>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</si>
  <si>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</si>
  <si>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</si>
  <si>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</si>
  <si>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</si>
  <si>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</si>
  <si>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</si>
  <si>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</si>
  <si>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</si>
  <si>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</si>
  <si>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</si>
  <si>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</si>
  <si>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</si>
  <si>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</si>
  <si>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</si>
  <si>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</si>
  <si>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</si>
  <si>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</si>
  <si>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</si>
  <si>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</si>
  <si>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</si>
  <si>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</si>
  <si>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</si>
  <si>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</si>
  <si>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</si>
  <si>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</si>
  <si>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</si>
  <si>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</si>
  <si>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</si>
  <si>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</si>
  <si>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</si>
  <si>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</si>
  <si>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</si>
  <si>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</si>
  <si>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</si>
  <si>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</si>
  <si>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</si>
  <si>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</si>
  <si>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</si>
  <si>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</si>
  <si>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</si>
  <si>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</si>
  <si>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</si>
  <si>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</si>
  <si>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</si>
  <si>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</si>
  <si>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</si>
  <si>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</si>
  <si>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</si>
  <si>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</si>
  <si>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</si>
  <si>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</si>
  <si>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</si>
  <si>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</si>
  <si>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</si>
  <si>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</si>
  <si>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</si>
  <si>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</si>
  <si>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</si>
  <si>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</si>
  <si>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</si>
  <si>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</si>
  <si>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</si>
  <si>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</si>
  <si>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</si>
  <si>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</si>
  <si>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</si>
  <si>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</si>
  <si>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</si>
  <si>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</si>
  <si>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</si>
  <si>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</si>
  <si>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</si>
  <si>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</si>
  <si>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</si>
  <si>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</si>
  <si>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</si>
  <si>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</si>
  <si>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</si>
  <si>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</si>
  <si>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</si>
  <si>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</si>
  <si>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</si>
  <si>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</si>
  <si>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</si>
  <si>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</si>
  <si>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</si>
  <si>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</si>
  <si>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</si>
  <si>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</si>
  <si>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</si>
  <si>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</si>
  <si>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</si>
  <si>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</si>
  <si>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</si>
  <si>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</si>
  <si>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</si>
  <si>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</si>
  <si>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</si>
  <si>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</si>
  <si>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</si>
  <si>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</si>
  <si>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</si>
  <si>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</si>
  <si>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</si>
  <si>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</si>
  <si>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</si>
  <si>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</si>
  <si>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</si>
  <si>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</si>
  <si>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</si>
  <si>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</si>
  <si>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</si>
  <si>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</si>
  <si>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</si>
  <si>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</si>
  <si>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</si>
  <si>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</si>
  <si>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</si>
  <si>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</si>
  <si>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</si>
  <si>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</si>
  <si>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</si>
  <si>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</si>
  <si>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</si>
  <si>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</si>
  <si>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</si>
  <si>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</si>
  <si>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</si>
  <si>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</si>
  <si>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</si>
  <si>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</si>
  <si>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</si>
  <si>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</si>
  <si>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</si>
  <si>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</si>
  <si>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</si>
  <si>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</si>
  <si>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</si>
  <si>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</si>
  <si>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</si>
  <si>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</si>
  <si>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</si>
  <si>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</si>
  <si>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</si>
  <si>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</si>
  <si>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</si>
  <si>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</si>
  <si>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</si>
  <si>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</si>
  <si>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</si>
  <si>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</si>
  <si>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</si>
  <si>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</si>
  <si>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</si>
  <si>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</si>
  <si>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</si>
  <si>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</si>
  <si>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</si>
  <si>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</si>
  <si>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</si>
  <si>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</si>
  <si>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</si>
  <si>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</si>
  <si>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</si>
  <si>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</si>
  <si>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</si>
  <si>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</si>
  <si>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</si>
  <si>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</si>
  <si>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</si>
  <si>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</si>
  <si>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</si>
  <si>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</si>
  <si>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</si>
  <si>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</si>
  <si>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</si>
  <si>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</si>
  <si>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</si>
  <si>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</si>
  <si>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</si>
  <si>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</si>
  <si>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</si>
  <si>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</si>
  <si>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</si>
  <si>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</si>
  <si>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</si>
  <si>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</si>
  <si>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</si>
  <si>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</si>
  <si>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</si>
  <si>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</si>
  <si>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</si>
  <si>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</si>
  <si>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</si>
  <si>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</si>
  <si>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</si>
  <si>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</si>
  <si>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</si>
  <si>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</si>
  <si>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</si>
  <si>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</si>
  <si>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</si>
  <si>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</si>
  <si>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</si>
  <si>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</si>
  <si>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</si>
  <si>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</si>
  <si>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</si>
  <si>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</si>
  <si>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</si>
  <si>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</si>
  <si>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</si>
  <si>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</si>
  <si>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</si>
  <si>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</si>
  <si>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</si>
  <si>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</si>
  <si>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</si>
  <si>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</si>
  <si>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</si>
  <si>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</si>
  <si>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</si>
  <si>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</si>
  <si>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</si>
  <si>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</si>
  <si>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</si>
  <si>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</si>
  <si>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</si>
  <si>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</si>
  <si>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</si>
  <si>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</si>
  <si>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</si>
  <si>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</si>
  <si>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</si>
  <si>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</si>
  <si>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</si>
  <si>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</si>
  <si>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</si>
  <si>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</si>
  <si>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</si>
  <si>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</si>
  <si>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</si>
  <si>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</si>
  <si>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</si>
  <si>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</si>
  <si>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</si>
  <si>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</si>
  <si>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</si>
  <si>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</si>
  <si>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</si>
  <si>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</si>
  <si>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</si>
  <si>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</si>
  <si>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</si>
  <si>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</si>
  <si>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</si>
  <si>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</si>
  <si>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</si>
  <si>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</si>
  <si>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</si>
  <si>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</si>
  <si>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</si>
  <si>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</si>
  <si>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</si>
  <si>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</si>
  <si>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</si>
  <si>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</si>
  <si>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</si>
  <si>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</si>
  <si>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</si>
  <si>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</si>
  <si>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</si>
  <si>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</si>
  <si>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</si>
  <si>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</si>
  <si>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</si>
  <si>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</si>
  <si>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</si>
  <si>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</si>
  <si>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</si>
  <si>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</si>
  <si>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</si>
  <si>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</si>
  <si>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</si>
  <si>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</si>
  <si>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</si>
  <si>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</si>
  <si>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</si>
  <si>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</si>
  <si>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</si>
  <si>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</si>
  <si>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</si>
  <si>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</si>
  <si>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</si>
  <si>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</si>
  <si>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</si>
  <si>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</si>
  <si>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</si>
  <si>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</si>
  <si>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</si>
  <si>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</si>
  <si>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</si>
  <si>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</si>
  <si>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</si>
  <si>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</si>
  <si>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</si>
  <si>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</si>
  <si>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</si>
  <si>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</si>
  <si>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</si>
  <si>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</si>
  <si>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</si>
  <si>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</si>
  <si>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</si>
  <si>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</si>
  <si>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</si>
  <si>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</si>
  <si>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</si>
  <si>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</si>
  <si>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</si>
  <si>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</si>
  <si>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</si>
  <si>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</si>
  <si>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</si>
  <si>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</si>
  <si>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</si>
  <si>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</si>
  <si>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</si>
  <si>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</si>
  <si>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</si>
  <si>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</si>
  <si>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</si>
  <si>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</si>
  <si>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</si>
  <si>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</si>
  <si>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</si>
  <si>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</si>
  <si>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</si>
  <si>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</si>
  <si>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</si>
  <si>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</si>
  <si>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</si>
  <si>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</si>
  <si>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</si>
  <si>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</si>
  <si>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</si>
  <si>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</si>
  <si>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</si>
  <si>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</si>
  <si>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</si>
  <si>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</si>
  <si>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</si>
  <si>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</si>
  <si>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</si>
  <si>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</si>
  <si>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</si>
  <si>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</si>
  <si>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</si>
  <si>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</si>
  <si>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</si>
  <si>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</si>
  <si>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</si>
  <si>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</si>
  <si>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</si>
  <si>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</si>
  <si>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</si>
  <si>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</si>
  <si>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</si>
  <si>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</si>
  <si>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</si>
  <si>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</si>
  <si>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</si>
  <si>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</si>
  <si>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</si>
  <si>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</si>
  <si>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</si>
  <si>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</si>
  <si>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</si>
  <si>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</si>
  <si>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</si>
  <si>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</si>
  <si>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</si>
  <si>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</si>
  <si>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</si>
  <si>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</si>
  <si>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</si>
  <si>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</si>
  <si>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</si>
  <si>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</si>
  <si>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</si>
  <si>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</si>
  <si>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</si>
  <si>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</si>
  <si>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</si>
  <si>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</si>
  <si>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</si>
  <si>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</si>
  <si>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</si>
  <si>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</si>
  <si>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</si>
  <si>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</si>
  <si>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</si>
  <si>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</si>
  <si>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</si>
  <si>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</si>
  <si>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</si>
  <si>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</si>
  <si>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</si>
  <si>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</si>
  <si>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</si>
  <si>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</si>
  <si>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</si>
  <si>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</si>
  <si>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</si>
  <si>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</si>
  <si>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</si>
  <si>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</si>
  <si>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</si>
  <si>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</si>
  <si>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</si>
  <si>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</si>
  <si>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</si>
  <si>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</si>
  <si>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</si>
  <si>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</si>
  <si>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</si>
  <si>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</si>
  <si>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</si>
  <si>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</si>
  <si>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</si>
  <si>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</si>
  <si>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</si>
  <si>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</si>
  <si>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</si>
  <si>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</si>
  <si>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</si>
  <si>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</si>
  <si>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</si>
  <si>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</si>
  <si>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</si>
  <si>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</si>
  <si>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</si>
  <si>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</si>
  <si>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</si>
  <si>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</si>
  <si>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</si>
  <si>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</si>
  <si>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</si>
  <si>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</si>
  <si>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</si>
  <si>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</si>
  <si>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</si>
  <si>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</si>
  <si>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</si>
  <si>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</si>
  <si>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</si>
  <si>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</si>
  <si>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</si>
  <si>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</si>
  <si>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</si>
  <si>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</si>
  <si>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</si>
  <si>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</si>
  <si>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</si>
  <si>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</si>
  <si>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</si>
  <si>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</si>
  <si>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</si>
  <si>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</si>
  <si>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</si>
  <si>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</si>
  <si>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</si>
  <si>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</si>
  <si>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</si>
  <si>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</si>
  <si>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</si>
  <si>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</si>
  <si>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</si>
  <si>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</si>
  <si>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</si>
  <si>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</si>
  <si>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</si>
  <si>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</si>
  <si>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</si>
  <si>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</si>
  <si>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</si>
  <si>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</si>
  <si>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</si>
  <si>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</si>
  <si>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</si>
  <si>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</si>
  <si>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</si>
  <si>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</si>
  <si>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</si>
  <si>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</si>
  <si>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</si>
  <si>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</si>
  <si>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</si>
  <si>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</si>
  <si>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</si>
  <si>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</si>
  <si>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</si>
  <si>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</si>
  <si>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</si>
  <si>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</si>
  <si>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</si>
  <si>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</si>
  <si>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</si>
  <si>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</si>
  <si>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</si>
  <si>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</si>
  <si>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</si>
  <si>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</si>
  <si>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</si>
  <si>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</si>
  <si>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</si>
  <si>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</si>
  <si>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</si>
  <si>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</si>
  <si>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</si>
  <si>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</si>
  <si>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</si>
  <si>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</si>
  <si>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</si>
  <si>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</si>
  <si>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</si>
  <si>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</si>
  <si>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</si>
  <si>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</si>
  <si>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</si>
  <si>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</si>
  <si>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</si>
  <si>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</si>
  <si>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</si>
  <si>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</si>
  <si>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</si>
  <si>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</si>
  <si>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</si>
  <si>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</si>
  <si>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</si>
  <si>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</si>
  <si>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</si>
  <si>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</si>
  <si>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</si>
  <si>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</si>
  <si>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</si>
  <si>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</si>
  <si>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</si>
  <si>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</si>
  <si>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</si>
  <si>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</si>
  <si>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</si>
  <si>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</si>
  <si>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</si>
  <si>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</si>
  <si>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</si>
  <si>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</si>
  <si>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</si>
  <si>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</si>
  <si>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</si>
  <si>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</si>
  <si>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</si>
  <si>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</si>
  <si>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</si>
  <si>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</si>
  <si>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</si>
  <si>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</si>
  <si>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</si>
  <si>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</si>
  <si>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</si>
  <si>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</si>
  <si>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</si>
  <si>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</si>
  <si>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</si>
  <si>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</si>
  <si>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</si>
  <si>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</si>
  <si>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</si>
  <si>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</si>
  <si>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</si>
  <si>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</si>
  <si>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</si>
  <si>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</si>
  <si>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</si>
  <si>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</si>
  <si>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</si>
  <si>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</si>
  <si>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</si>
  <si>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</si>
  <si>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</si>
  <si>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</si>
  <si>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</si>
  <si>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</si>
  <si>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</si>
  <si>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</si>
  <si>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</si>
  <si>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</si>
  <si>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</si>
  <si>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</si>
  <si>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</si>
  <si>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</si>
  <si>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</si>
  <si>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</si>
  <si>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</si>
  <si>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</si>
  <si>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</si>
  <si>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</si>
  <si>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</si>
  <si>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</si>
  <si>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</si>
  <si>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</si>
  <si>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</si>
  <si>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</si>
  <si>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</si>
  <si>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</si>
  <si>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</si>
  <si>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</si>
  <si>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</si>
  <si>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</si>
  <si>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</si>
  <si>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</si>
  <si>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</si>
  <si>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</si>
  <si>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</si>
  <si>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</si>
  <si>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</si>
  <si>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</si>
  <si>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</si>
  <si>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</si>
  <si>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</si>
  <si>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</si>
  <si>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</si>
  <si>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</si>
  <si>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</si>
  <si>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</si>
  <si>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</si>
  <si>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</si>
  <si>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</si>
  <si>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</si>
  <si>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</si>
  <si>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</si>
  <si>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</si>
  <si>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</si>
  <si>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</si>
  <si>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</si>
  <si>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</si>
  <si>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</si>
  <si>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</si>
  <si>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</si>
  <si>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</si>
  <si>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</si>
  <si>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</si>
  <si>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</si>
  <si>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</si>
  <si>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</si>
  <si>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</si>
  <si>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</si>
  <si>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</si>
  <si>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</si>
  <si>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</si>
  <si>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</si>
  <si>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</si>
  <si>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</si>
  <si>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</si>
  <si>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</si>
  <si>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</si>
  <si>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</si>
  <si>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</si>
  <si>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</si>
  <si>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</si>
  <si>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</si>
  <si>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</si>
  <si>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</si>
  <si>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</si>
  <si>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</si>
  <si>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</si>
  <si>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</si>
  <si>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</si>
  <si>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</si>
  <si>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</si>
  <si>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</si>
  <si>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</si>
  <si>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</si>
  <si>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</si>
  <si>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</si>
  <si>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</si>
  <si>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</si>
  <si>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</si>
  <si>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</si>
  <si>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</si>
  <si>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</si>
  <si>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</si>
  <si>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</si>
  <si>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</si>
  <si>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</si>
  <si>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</si>
  <si>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</si>
  <si>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</si>
  <si>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</si>
  <si>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</si>
  <si>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</si>
  <si>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</si>
  <si>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</si>
  <si>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</si>
  <si>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</si>
  <si>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</si>
  <si>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</si>
  <si>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</si>
  <si>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</si>
  <si>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</si>
  <si>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</si>
  <si>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</si>
  <si>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</si>
  <si>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</si>
  <si>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</si>
  <si>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</si>
  <si>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</si>
  <si>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</si>
  <si>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</si>
  <si>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</si>
  <si>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</si>
  <si>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</si>
  <si>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</si>
  <si>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</si>
  <si>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</si>
  <si>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</si>
  <si>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</si>
  <si>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</si>
  <si>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</si>
  <si>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</si>
  <si>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</si>
  <si>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</si>
  <si>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</si>
  <si>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</si>
  <si>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</si>
  <si>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</si>
  <si>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</si>
  <si>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</si>
  <si>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</si>
  <si>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</si>
  <si>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</si>
  <si>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</si>
  <si>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</si>
  <si>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</si>
  <si>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</si>
  <si>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</si>
  <si>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</si>
  <si>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</si>
  <si>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</si>
  <si>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</si>
  <si>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</si>
  <si>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</si>
  <si>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</si>
  <si>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</si>
  <si>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</si>
  <si>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</si>
  <si>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</si>
  <si>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</si>
  <si>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</si>
  <si>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</si>
  <si>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</si>
  <si>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</si>
  <si>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</si>
  <si>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</si>
  <si>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</si>
  <si>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</si>
  <si>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</si>
  <si>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</si>
  <si>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</si>
  <si>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</si>
  <si>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</si>
  <si>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</si>
  <si>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</si>
  <si>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</si>
  <si>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</si>
  <si>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</si>
  <si>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</si>
  <si>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</si>
  <si>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</si>
  <si>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</si>
  <si>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</si>
  <si>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</si>
  <si>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</si>
  <si>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</si>
  <si>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</si>
  <si>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</si>
  <si>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</si>
  <si>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</si>
  <si>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</si>
  <si>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</si>
  <si>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</si>
  <si>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</si>
  <si>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</si>
  <si>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</si>
  <si>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</si>
  <si>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</si>
  <si>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</si>
  <si>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</si>
  <si>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</si>
  <si>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</si>
  <si>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</si>
  <si>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</si>
  <si>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</si>
  <si>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</si>
  <si>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</si>
  <si>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</si>
  <si>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</si>
  <si>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</si>
  <si>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</si>
  <si>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</si>
  <si>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</si>
  <si>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</si>
  <si>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</si>
  <si>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</si>
  <si>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</si>
  <si>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</si>
  <si>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</si>
  <si>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</si>
  <si>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</si>
  <si>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</si>
  <si>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</si>
  <si>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</si>
  <si>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</si>
  <si>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</si>
  <si>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</si>
  <si>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</si>
  <si>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</si>
  <si>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</si>
  <si>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</si>
  <si>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</si>
  <si>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</si>
  <si>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</si>
  <si>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</si>
  <si>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</si>
  <si>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</si>
  <si>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</si>
  <si>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</si>
  <si>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</si>
  <si>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</si>
  <si>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</si>
  <si>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</si>
  <si>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</si>
  <si>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</si>
  <si>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</si>
  <si>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</si>
  <si>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</si>
  <si>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</si>
  <si>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</si>
  <si>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</si>
  <si>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</si>
  <si>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</si>
  <si>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</si>
  <si>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</si>
  <si>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</si>
  <si>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</si>
  <si>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</si>
  <si>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</si>
  <si>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</si>
  <si>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</si>
  <si>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</si>
  <si>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</si>
  <si>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</si>
  <si>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</si>
  <si>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</si>
  <si>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</si>
  <si>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</si>
  <si>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</si>
  <si>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</si>
  <si>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</si>
  <si>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</si>
  <si>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</si>
  <si>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</si>
  <si>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</si>
  <si>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</si>
  <si>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</si>
  <si>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</si>
  <si>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</si>
  <si>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</si>
  <si>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</si>
  <si>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</si>
  <si>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</si>
  <si>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</si>
  <si>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</si>
  <si>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</si>
  <si>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</si>
  <si>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</si>
  <si>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</si>
  <si>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</si>
  <si>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</si>
  <si>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</si>
  <si>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</si>
  <si>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</si>
  <si>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</si>
  <si>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</si>
  <si>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</si>
  <si>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</si>
  <si>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</si>
  <si>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</si>
  <si>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</si>
  <si>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</si>
  <si>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</si>
  <si>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</si>
  <si>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</si>
  <si>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</si>
  <si>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</si>
  <si>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</si>
  <si>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</si>
  <si>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</si>
  <si>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</si>
  <si>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</si>
  <si>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</si>
  <si>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</si>
  <si>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</si>
  <si>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</si>
  <si>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</si>
  <si>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</si>
  <si>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</si>
  <si>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</si>
  <si>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</si>
  <si>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</si>
  <si>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</si>
  <si>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</si>
  <si>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</si>
  <si>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</si>
  <si>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</si>
  <si>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</si>
  <si>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</si>
  <si>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</si>
  <si>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</si>
  <si>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</si>
  <si>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</si>
  <si>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</si>
  <si>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</si>
  <si>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</si>
  <si>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</si>
  <si>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</si>
  <si>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</si>
  <si>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</si>
  <si>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</si>
  <si>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</si>
  <si>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</si>
  <si>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</si>
  <si>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</si>
  <si>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</si>
  <si>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</si>
  <si>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</si>
  <si>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</si>
  <si>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</si>
  <si>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</si>
  <si>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</si>
  <si>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</si>
  <si>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</si>
  <si>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</si>
  <si>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</si>
  <si>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</si>
  <si>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</si>
  <si>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</si>
  <si>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</si>
  <si>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</si>
  <si>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</si>
  <si>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</si>
  <si>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</si>
  <si>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</si>
  <si>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</si>
  <si>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</si>
  <si>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</si>
  <si>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</si>
  <si>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</si>
  <si>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</si>
  <si>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</si>
  <si>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</si>
  <si>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</si>
  <si>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</si>
  <si>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</si>
  <si>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</si>
  <si>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</si>
  <si>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</si>
  <si>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</si>
  <si>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</si>
  <si>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</si>
  <si>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</si>
  <si>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</si>
  <si>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</si>
  <si>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</si>
  <si>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</si>
  <si>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</si>
  <si>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</si>
  <si>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</si>
  <si>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</si>
  <si>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</si>
  <si>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</si>
  <si>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</si>
  <si>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</si>
  <si>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</si>
  <si>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</si>
  <si>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</si>
  <si>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</si>
  <si>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</si>
  <si>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</si>
  <si>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</si>
  <si>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</si>
  <si>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</si>
  <si>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</si>
  <si>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</si>
  <si>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</si>
  <si>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</si>
  <si>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</si>
  <si>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</si>
  <si>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</si>
  <si>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</si>
  <si>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</si>
  <si>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</si>
  <si>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</si>
  <si>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</si>
  <si>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</si>
  <si>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</si>
  <si>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</si>
  <si>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</si>
  <si>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</si>
  <si>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</si>
  <si>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</si>
  <si>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</si>
  <si>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</si>
  <si>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</si>
  <si>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</si>
  <si>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</si>
  <si>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</si>
  <si>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</si>
  <si>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</si>
  <si>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</si>
  <si>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</si>
  <si>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</si>
  <si>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</si>
  <si>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</si>
  <si>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</si>
  <si>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</si>
  <si>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</si>
  <si>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</si>
  <si>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</si>
  <si>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</si>
  <si>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</si>
  <si>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</si>
  <si>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</si>
  <si>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</si>
  <si>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</si>
  <si>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</si>
  <si>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</si>
  <si>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</si>
  <si>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</si>
  <si>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</si>
  <si>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</si>
  <si>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</si>
  <si>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</si>
  <si>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</si>
  <si>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</si>
  <si>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</si>
  <si>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</si>
  <si>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</si>
  <si>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</si>
  <si>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</si>
  <si>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</si>
  <si>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</si>
  <si>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</si>
  <si>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</si>
  <si>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</si>
  <si>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</si>
  <si>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</si>
  <si>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</si>
  <si>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</si>
  <si>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</si>
  <si>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</si>
  <si>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</si>
  <si>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</si>
  <si>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</si>
  <si>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</si>
  <si>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</si>
  <si>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</si>
  <si>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</si>
  <si>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</si>
  <si>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</si>
  <si>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</si>
  <si>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</si>
  <si>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</si>
  <si>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</si>
  <si>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</si>
  <si>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</si>
  <si>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</si>
  <si>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</si>
  <si>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</si>
  <si>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</si>
  <si>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</si>
  <si>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</si>
  <si>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</si>
  <si>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</si>
  <si>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</si>
  <si>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</si>
  <si>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</si>
  <si>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</si>
  <si>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</si>
  <si>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</si>
  <si>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</si>
  <si>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</si>
  <si>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</si>
  <si>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</si>
  <si>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</si>
  <si>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</si>
  <si>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</si>
  <si>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</si>
  <si>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</si>
  <si>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</si>
  <si>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</si>
  <si>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</si>
  <si>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</si>
  <si>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</si>
  <si>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</si>
  <si>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</si>
  <si>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</si>
  <si>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</si>
  <si>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</si>
  <si>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</si>
  <si>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</si>
  <si>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</si>
  <si>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</si>
  <si>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</si>
  <si>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</si>
  <si>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</si>
  <si>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</si>
  <si>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</si>
  <si>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</si>
  <si>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</si>
  <si>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</si>
  <si>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</si>
  <si>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</si>
  <si>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</si>
  <si>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</si>
  <si>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</si>
  <si>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</si>
  <si>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</si>
  <si>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</si>
  <si>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</si>
  <si>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</si>
  <si>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</si>
  <si>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</si>
  <si>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</si>
  <si>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</si>
  <si>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</si>
  <si>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</si>
  <si>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</si>
  <si>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</si>
  <si>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</si>
  <si>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</si>
  <si>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</si>
  <si>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</si>
  <si>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</si>
  <si>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</si>
  <si>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</si>
  <si>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</si>
  <si>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</si>
  <si>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</si>
  <si>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</si>
  <si>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</si>
  <si>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</si>
  <si>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</si>
  <si>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</si>
  <si>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</si>
  <si>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</si>
  <si>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</si>
  <si>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</si>
  <si>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</si>
  <si>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</si>
  <si>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</si>
  <si>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</si>
  <si>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</si>
  <si>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</si>
  <si>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</si>
  <si>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</si>
  <si>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</si>
  <si>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</si>
  <si>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</si>
  <si>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</si>
  <si>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</si>
  <si>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</si>
  <si>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</si>
  <si>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</si>
  <si>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</si>
  <si>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</si>
  <si>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</si>
  <si>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</si>
  <si>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</si>
  <si>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</si>
  <si>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</si>
  <si>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</si>
  <si>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</si>
  <si>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</si>
  <si>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</si>
  <si>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</si>
  <si>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</si>
  <si>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</si>
  <si>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</si>
  <si>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</si>
  <si>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</si>
  <si>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</si>
  <si>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</si>
  <si>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</si>
  <si>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</si>
  <si>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</si>
  <si>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</si>
  <si>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</si>
  <si>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</si>
  <si>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</si>
  <si>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</si>
  <si>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</si>
  <si>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</si>
  <si>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</si>
  <si>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</si>
  <si>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</si>
  <si>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</si>
  <si>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</si>
  <si>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</si>
  <si>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</si>
  <si>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</si>
  <si>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</si>
  <si>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</si>
  <si>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</si>
  <si>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</si>
  <si>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</si>
  <si>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</si>
  <si>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</si>
  <si>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</si>
  <si>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</si>
  <si>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</si>
  <si>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</si>
  <si>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</si>
  <si>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</si>
  <si>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</si>
  <si>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</si>
  <si>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</si>
  <si>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</si>
  <si>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</si>
  <si>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</si>
  <si>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</si>
  <si>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</si>
  <si>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</si>
  <si>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</si>
  <si>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</si>
  <si>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</si>
  <si>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</si>
  <si>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</si>
  <si>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</si>
  <si>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</si>
  <si>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</si>
  <si>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</si>
  <si>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</si>
  <si>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</si>
  <si>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</si>
  <si>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</si>
  <si>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</si>
  <si>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</si>
  <si>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</si>
  <si>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</si>
  <si>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</si>
  <si>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</si>
  <si>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</si>
  <si>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</si>
  <si>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</si>
  <si>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</si>
  <si>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</si>
  <si>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</si>
  <si>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</si>
  <si>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</si>
  <si>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</si>
  <si>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</si>
  <si>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</si>
  <si>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</si>
  <si>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</si>
  <si>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</si>
  <si>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</si>
  <si>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</si>
  <si>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</si>
  <si>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</si>
  <si>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</si>
  <si>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</si>
  <si>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</si>
  <si>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</si>
  <si>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</si>
  <si>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</si>
  <si>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</si>
  <si>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</si>
  <si>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</si>
  <si>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</si>
  <si>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</si>
  <si>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</si>
  <si>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</si>
  <si>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</si>
  <si>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</si>
  <si>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</si>
  <si>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</si>
  <si>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</si>
  <si>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</si>
  <si>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</si>
  <si>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</si>
  <si>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</si>
  <si>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</si>
  <si>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</si>
  <si>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</si>
  <si>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</si>
  <si>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</si>
  <si>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</si>
  <si>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</si>
  <si>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</si>
  <si>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</si>
  <si>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</si>
  <si>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</si>
  <si>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</si>
  <si>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</si>
  <si>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</si>
  <si>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</si>
  <si>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</si>
  <si>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</si>
  <si>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</si>
  <si>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</si>
  <si>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</si>
  <si>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</si>
  <si>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</si>
  <si>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</si>
  <si>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</si>
  <si>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</si>
  <si>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</si>
  <si>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</si>
  <si>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</si>
  <si>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</si>
  <si>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</si>
  <si>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</si>
  <si>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</si>
  <si>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</si>
  <si>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</si>
  <si>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</si>
  <si>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</si>
  <si>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</si>
  <si>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</si>
  <si>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</si>
  <si>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</si>
  <si>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</si>
  <si>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</si>
  <si>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</si>
  <si>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</si>
  <si>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</si>
  <si>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</si>
  <si>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</si>
  <si>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</si>
  <si>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</si>
  <si>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</si>
  <si>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</si>
  <si>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</si>
  <si>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</si>
  <si>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</si>
  <si>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</si>
  <si>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</si>
  <si>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</si>
  <si>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</si>
  <si>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</si>
  <si>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</si>
  <si>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</si>
  <si>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</si>
  <si>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</si>
  <si>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</si>
  <si>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</si>
  <si>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</si>
  <si>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</si>
  <si>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</si>
  <si>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</si>
  <si>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</si>
  <si>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</si>
  <si>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</si>
  <si>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</si>
  <si>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</si>
  <si>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</si>
  <si>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</si>
  <si>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</si>
  <si>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</si>
  <si>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</si>
  <si>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</si>
  <si>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</si>
  <si>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</si>
  <si>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</si>
  <si>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</si>
  <si>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</si>
  <si>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</si>
  <si>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</si>
  <si>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</si>
  <si>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</si>
  <si>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</si>
  <si>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</si>
  <si>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</si>
  <si>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</si>
  <si>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</si>
  <si>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</si>
  <si>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</si>
  <si>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</si>
  <si>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</si>
  <si>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</si>
  <si>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</si>
  <si>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</si>
  <si>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</si>
  <si>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</si>
  <si>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</si>
  <si>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</si>
  <si>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</si>
  <si>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</si>
  <si>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</si>
  <si>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</si>
  <si>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</si>
  <si>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</si>
  <si>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</si>
  <si>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</si>
  <si>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</si>
  <si>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</si>
  <si>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</si>
  <si>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</si>
  <si>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</si>
  <si>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</si>
  <si>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</si>
  <si>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</si>
  <si>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</si>
  <si>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</si>
  <si>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</si>
  <si>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</si>
  <si>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</si>
  <si>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</si>
  <si>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</si>
  <si>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</si>
  <si>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</si>
  <si>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</si>
  <si>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</si>
  <si>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</si>
  <si>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</si>
  <si>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</si>
  <si>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</si>
  <si>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</si>
  <si>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</si>
  <si>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</si>
  <si>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</si>
  <si>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</si>
  <si>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</si>
  <si>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</si>
  <si>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</si>
  <si>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</si>
  <si>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</si>
  <si>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</si>
  <si>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</si>
  <si>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</si>
  <si>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</si>
  <si>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</si>
  <si>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</si>
  <si>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</si>
  <si>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</si>
  <si>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</si>
  <si>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</si>
  <si>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</si>
  <si>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</si>
  <si>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</si>
  <si>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</si>
  <si>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</si>
  <si>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</si>
  <si>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</si>
  <si>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</si>
  <si>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</si>
  <si>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</si>
  <si>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</si>
  <si>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</si>
  <si>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</si>
  <si>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</si>
  <si>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</si>
  <si>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</si>
  <si>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</si>
  <si>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</si>
  <si>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</si>
  <si>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</si>
  <si>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</si>
  <si>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</si>
  <si>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</si>
  <si>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</si>
  <si>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</si>
  <si>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</si>
  <si>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</si>
  <si>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</si>
  <si>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</si>
  <si>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</si>
  <si>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</si>
  <si>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</si>
  <si>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</si>
  <si>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</si>
  <si>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</si>
  <si>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</si>
  <si>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</si>
  <si>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</si>
  <si>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</si>
  <si>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</si>
  <si>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</si>
  <si>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</si>
  <si>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</si>
  <si>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</si>
  <si>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</si>
  <si>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</si>
  <si>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</si>
  <si>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</si>
  <si>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</si>
  <si>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</si>
  <si>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</si>
  <si>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</si>
  <si>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</si>
  <si>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</si>
  <si>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</si>
  <si>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</si>
  <si>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</si>
  <si>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</si>
  <si>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</si>
  <si>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</si>
  <si>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</si>
  <si>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</si>
  <si>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</si>
  <si>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</si>
  <si>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</si>
  <si>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</si>
  <si>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</si>
  <si>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</si>
  <si>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</si>
  <si>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</si>
  <si>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</si>
  <si>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</si>
  <si>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</si>
  <si>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</si>
  <si>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</si>
  <si>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</si>
  <si>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</si>
  <si>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</si>
  <si>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</si>
  <si>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</si>
  <si>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</si>
  <si>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</si>
  <si>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</si>
  <si>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</si>
  <si>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</si>
  <si>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</si>
  <si>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</si>
  <si>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</si>
  <si>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</si>
  <si>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</si>
  <si>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</si>
  <si>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</si>
  <si>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</si>
  <si>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</si>
  <si>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</si>
  <si>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</si>
  <si>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</si>
  <si>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</si>
  <si>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</si>
  <si>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</si>
  <si>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</si>
  <si>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</si>
  <si>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</si>
  <si>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</si>
  <si>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</si>
  <si>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</si>
  <si>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</si>
  <si>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</si>
  <si>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</si>
  <si>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</si>
  <si>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</si>
  <si>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</si>
  <si>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</si>
  <si>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</si>
  <si>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</si>
  <si>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</si>
  <si>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</si>
  <si>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</si>
  <si>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</si>
  <si>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</si>
  <si>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</si>
  <si>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</si>
  <si>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</si>
  <si>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</si>
  <si>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</si>
  <si>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</si>
  <si>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</si>
  <si>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</si>
  <si>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</si>
  <si>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</si>
  <si>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</si>
  <si>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</si>
  <si>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</si>
  <si>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</si>
  <si>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</si>
  <si>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</si>
  <si>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</si>
  <si>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</si>
  <si>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</si>
  <si>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</si>
  <si>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</si>
  <si>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</si>
  <si>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</si>
  <si>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</si>
  <si>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</si>
  <si>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</si>
  <si>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</si>
  <si>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</si>
  <si>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</si>
  <si>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</si>
  <si>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</si>
  <si>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</si>
  <si>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</si>
  <si>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</si>
  <si>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</si>
  <si>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</si>
  <si>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</si>
  <si>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</si>
  <si>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</si>
  <si>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</si>
  <si>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</si>
  <si>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</si>
  <si>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</si>
  <si>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</si>
  <si>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</si>
  <si>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</si>
  <si>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</si>
  <si>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</si>
  <si>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</si>
  <si>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</si>
  <si>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</si>
  <si>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</si>
  <si>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</si>
  <si>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</si>
  <si>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</si>
  <si>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</si>
  <si>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</si>
  <si>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</si>
  <si>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</si>
  <si>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</si>
  <si>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</si>
  <si>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</si>
  <si>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</si>
  <si>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</si>
  <si>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</si>
  <si>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</si>
  <si>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</si>
  <si>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</si>
  <si>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</si>
  <si>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</si>
  <si>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</si>
  <si>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</si>
  <si>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</si>
  <si>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</si>
  <si>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</si>
  <si>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</si>
  <si>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</si>
  <si>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</si>
  <si>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</si>
  <si>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</si>
  <si>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</si>
  <si>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</si>
  <si>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</si>
  <si>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</si>
  <si>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</si>
  <si>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</si>
  <si>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</si>
  <si>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</si>
  <si>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</si>
  <si>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</si>
  <si>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</si>
  <si>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</si>
  <si>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</si>
  <si>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</si>
  <si>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</si>
  <si>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</si>
  <si>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</si>
  <si>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</si>
  <si>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</si>
  <si>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</si>
  <si>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</si>
  <si>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</si>
  <si>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</si>
  <si>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</si>
  <si>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</si>
  <si>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</si>
  <si>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</si>
  <si>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</si>
  <si>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</si>
  <si>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</si>
  <si>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</si>
  <si>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</si>
  <si>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</si>
  <si>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</si>
  <si>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</si>
  <si>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</si>
  <si>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</si>
  <si>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</si>
  <si>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</si>
  <si>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</si>
  <si>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</si>
  <si>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</si>
  <si>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</si>
  <si>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</si>
  <si>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</si>
  <si>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</si>
  <si>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</si>
  <si>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</si>
  <si>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</si>
  <si>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</si>
  <si>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</si>
  <si>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</si>
  <si>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</si>
  <si>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</si>
  <si>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</si>
  <si>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</si>
  <si>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</si>
  <si>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</si>
  <si>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</si>
  <si>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</si>
  <si>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</si>
  <si>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</si>
  <si>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</si>
  <si>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</si>
  <si>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</si>
  <si>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</si>
  <si>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</si>
  <si>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</si>
  <si>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</si>
  <si>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</si>
  <si>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</si>
  <si>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</si>
  <si>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</si>
  <si>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</si>
  <si>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</si>
  <si>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</si>
  <si>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</si>
  <si>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</si>
  <si>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</si>
  <si>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</si>
  <si>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</si>
  <si>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</si>
  <si>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</si>
  <si>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</si>
  <si>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</si>
  <si>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</si>
  <si>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</si>
  <si>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</si>
  <si>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</si>
  <si>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</si>
  <si>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</si>
  <si>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</si>
  <si>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</si>
  <si>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</si>
  <si>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</si>
  <si>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</si>
  <si>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</si>
  <si>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</si>
  <si>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</si>
  <si>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</si>
  <si>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</si>
  <si>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</si>
  <si>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</si>
  <si>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</si>
  <si>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</si>
  <si>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</si>
  <si>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</si>
  <si>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</si>
  <si>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</si>
  <si>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</si>
  <si>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</si>
  <si>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</si>
  <si>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</si>
  <si>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</si>
  <si>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</si>
  <si>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</si>
  <si>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</si>
  <si>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</si>
  <si>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</si>
  <si>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</si>
  <si>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</si>
  <si>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</si>
  <si>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</si>
  <si>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</si>
  <si>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</si>
  <si>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</si>
  <si>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</si>
  <si>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</si>
  <si>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</si>
  <si>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</si>
  <si>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</si>
  <si>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</si>
  <si>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</si>
  <si>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</si>
  <si>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</si>
  <si>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</si>
  <si>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</si>
  <si>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</si>
  <si>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</si>
  <si>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</si>
  <si>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</si>
  <si>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</si>
  <si>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</si>
  <si>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</si>
  <si>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</si>
  <si>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</si>
  <si>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</si>
  <si>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</si>
  <si>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</si>
  <si>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</si>
  <si>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</si>
  <si>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</si>
  <si>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</si>
  <si>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</si>
  <si>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</si>
  <si>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</si>
  <si>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</si>
  <si>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</si>
  <si>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</si>
  <si>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</si>
  <si>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</si>
  <si>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</si>
  <si>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</si>
  <si>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</si>
  <si>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</si>
  <si>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</si>
  <si>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</si>
  <si>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</si>
  <si>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</si>
  <si>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</si>
  <si>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</si>
  <si>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</si>
  <si>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</si>
  <si>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</si>
  <si>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</si>
  <si>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</si>
  <si>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</si>
  <si>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</si>
  <si>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</si>
  <si>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</si>
  <si>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</si>
  <si>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</si>
  <si>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</si>
  <si>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</si>
  <si>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</si>
  <si>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</si>
  <si>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</si>
  <si>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</si>
  <si>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</si>
  <si>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</si>
  <si>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</si>
  <si>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</si>
  <si>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</si>
  <si>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</si>
  <si>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</si>
  <si>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</si>
  <si>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</si>
  <si>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</si>
  <si>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</si>
  <si>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</si>
  <si>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</si>
  <si>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</si>
  <si>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</si>
  <si>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</si>
  <si>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</si>
  <si>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</si>
  <si>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</si>
  <si>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</si>
  <si>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</si>
  <si>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</si>
  <si>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</si>
  <si>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</si>
  <si>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</si>
  <si>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</si>
  <si>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</si>
  <si>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</si>
  <si>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</si>
  <si>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</si>
  <si>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</si>
  <si>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</si>
  <si>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</si>
  <si>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</si>
  <si>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</si>
  <si>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</si>
  <si>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</si>
  <si>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</si>
  <si>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</si>
  <si>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</si>
  <si>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</si>
  <si>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</si>
  <si>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</si>
  <si>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</si>
  <si>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</si>
  <si>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</si>
  <si>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</si>
  <si>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</si>
  <si>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</si>
  <si>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</si>
  <si>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</si>
  <si>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</si>
  <si>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</si>
  <si>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</si>
  <si>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</si>
  <si>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</si>
  <si>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</si>
  <si>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</si>
  <si>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</si>
  <si>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</si>
  <si>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</si>
  <si>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</si>
  <si>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</si>
  <si>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</si>
  <si>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</si>
  <si>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</si>
  <si>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</si>
  <si>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</si>
  <si>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</si>
  <si>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</si>
  <si>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</si>
  <si>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</si>
  <si>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</si>
  <si>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</si>
  <si>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</si>
  <si>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</si>
  <si>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</si>
  <si>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</si>
  <si>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</si>
  <si>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</si>
  <si>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</si>
  <si>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</si>
  <si>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</si>
  <si>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</si>
  <si>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</si>
  <si>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</si>
  <si>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</si>
  <si>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</si>
  <si>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</si>
  <si>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</si>
  <si>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</si>
  <si>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</si>
  <si>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</si>
  <si>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</si>
  <si>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</si>
  <si>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</si>
  <si>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</si>
  <si>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</si>
  <si>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</si>
  <si>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</si>
  <si>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</si>
  <si>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</si>
  <si>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</si>
  <si>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</si>
  <si>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</si>
  <si>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</si>
  <si>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</si>
  <si>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</si>
  <si>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</si>
  <si>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</si>
  <si>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</si>
  <si>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</si>
  <si>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</si>
  <si>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</si>
  <si>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</si>
  <si>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</si>
  <si>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</si>
  <si>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</si>
  <si>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</si>
  <si>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</si>
  <si>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</si>
  <si>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</si>
  <si>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</si>
  <si>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</si>
  <si>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</si>
  <si>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</si>
  <si>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</si>
  <si>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</si>
  <si>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</si>
  <si>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</si>
  <si>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</si>
  <si>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</si>
  <si>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</si>
  <si>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</si>
  <si>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</si>
  <si>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</si>
  <si>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</si>
  <si>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</si>
  <si>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</si>
  <si>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</si>
  <si>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</si>
  <si>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</si>
  <si>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</si>
  <si>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</si>
  <si>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</si>
  <si>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</si>
  <si>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</si>
  <si>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</si>
  <si>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</si>
  <si>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</si>
  <si>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</si>
  <si>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</si>
  <si>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</si>
  <si>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</si>
  <si>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</si>
  <si>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</si>
  <si>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</si>
  <si>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</si>
  <si>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</si>
  <si>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</si>
  <si>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</si>
  <si>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</si>
  <si>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</si>
  <si>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</si>
  <si>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</si>
  <si>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</si>
  <si>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</si>
  <si>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</si>
  <si>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</si>
  <si>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</si>
  <si>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</si>
  <si>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</si>
  <si>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</si>
  <si>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</si>
  <si>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</si>
  <si>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</si>
  <si>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</si>
  <si>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</si>
  <si>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</si>
  <si>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</si>
  <si>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</si>
  <si>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</si>
  <si>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</si>
  <si>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</si>
  <si>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</si>
  <si>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</si>
  <si>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</si>
  <si>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</si>
  <si>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</si>
  <si>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</si>
  <si>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</si>
  <si>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</si>
  <si>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</si>
  <si>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</si>
  <si>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</si>
  <si>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</si>
  <si>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</si>
  <si>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</si>
  <si>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</si>
  <si>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</si>
  <si>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</si>
  <si>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</si>
  <si>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</si>
  <si>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</si>
  <si>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</si>
  <si>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</si>
  <si>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</si>
  <si>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</si>
  <si>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</si>
  <si>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</si>
  <si>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</si>
  <si>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</si>
  <si>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</si>
  <si>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</si>
  <si>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</si>
  <si>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</si>
  <si>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</si>
  <si>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</si>
  <si>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</si>
  <si>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</si>
  <si>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</si>
  <si>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</si>
  <si>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</si>
  <si>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</si>
  <si>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</si>
  <si>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</si>
  <si>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</si>
  <si>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</si>
  <si>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</si>
  <si>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</si>
  <si>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</si>
  <si>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</si>
  <si>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</si>
  <si>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</si>
  <si>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</si>
  <si>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</si>
  <si>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</si>
  <si>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</si>
  <si>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</si>
  <si>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</si>
  <si>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</si>
  <si>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</si>
  <si>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</si>
  <si>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</si>
  <si>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</si>
  <si>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</si>
  <si>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</si>
  <si>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</si>
  <si>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</si>
  <si>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</si>
  <si>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</si>
  <si>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</si>
  <si>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</si>
  <si>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</si>
  <si>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</si>
  <si>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</si>
  <si>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</si>
  <si>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</si>
  <si>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</si>
  <si>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</si>
  <si>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</si>
  <si>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</si>
  <si>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</si>
  <si>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</si>
  <si>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</si>
  <si>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</si>
  <si>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</si>
  <si>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</si>
  <si>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</si>
  <si>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</si>
  <si>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</si>
  <si>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</si>
  <si>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</si>
  <si>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</si>
  <si>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</si>
  <si>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</si>
  <si>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</si>
  <si>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</si>
  <si>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</si>
  <si>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</si>
  <si>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</si>
  <si>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</si>
  <si>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</si>
  <si>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</si>
  <si>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</si>
  <si>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</si>
  <si>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</si>
  <si>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</si>
  <si>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</si>
  <si>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</si>
  <si>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</si>
  <si>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</si>
  <si>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</si>
  <si>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</si>
  <si>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</si>
  <si>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</si>
  <si>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</si>
  <si>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</si>
  <si>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</si>
  <si>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</si>
  <si>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</si>
  <si>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</si>
  <si>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</si>
  <si>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</si>
  <si>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</si>
  <si>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</si>
  <si>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</si>
  <si>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</si>
  <si>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</si>
  <si>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</si>
  <si>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</si>
  <si>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</si>
  <si>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</si>
  <si>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</si>
  <si>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</si>
  <si>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</si>
  <si>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</si>
  <si>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</si>
  <si>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</si>
  <si>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</si>
  <si>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</si>
  <si>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</si>
  <si>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</si>
  <si>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</si>
  <si>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</si>
  <si>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</si>
  <si>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</si>
  <si>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</si>
  <si>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</si>
  <si>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</si>
  <si>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</si>
  <si>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</si>
  <si>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</si>
  <si>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</si>
  <si>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</si>
  <si>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</si>
  <si>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</si>
  <si>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</si>
  <si>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</si>
  <si>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</si>
  <si>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</si>
  <si>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</si>
  <si>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</si>
  <si>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</si>
  <si>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</si>
  <si>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</si>
  <si>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</si>
  <si>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</si>
  <si>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</si>
  <si>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</si>
  <si>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</si>
  <si>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</si>
  <si>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</si>
  <si>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</si>
  <si>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</si>
  <si>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</si>
  <si>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</si>
  <si>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</si>
  <si>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</si>
  <si>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</si>
  <si>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</si>
  <si>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</si>
  <si>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</si>
  <si>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</si>
  <si>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</si>
  <si>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</si>
  <si>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</si>
  <si>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</si>
  <si>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</si>
  <si>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</si>
  <si>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</si>
  <si>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</si>
  <si>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</si>
  <si>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</si>
  <si>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</si>
  <si>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</si>
  <si>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</si>
  <si>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</si>
  <si>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</si>
  <si>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</si>
  <si>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</si>
  <si>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</si>
  <si>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</si>
  <si>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</si>
  <si>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</si>
  <si>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</si>
  <si>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</si>
  <si>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</si>
  <si>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</si>
  <si>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</si>
  <si>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</si>
  <si>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</si>
  <si>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</si>
  <si>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</si>
  <si>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</si>
  <si>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</si>
  <si>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</si>
  <si>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</si>
  <si>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</si>
  <si>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</si>
  <si>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</si>
  <si>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</si>
  <si>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</si>
  <si>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</si>
  <si>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</si>
  <si>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</si>
  <si>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</si>
  <si>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</si>
  <si>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</si>
  <si>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</si>
  <si>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</si>
  <si>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</si>
  <si>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</si>
  <si>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</si>
  <si>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</si>
  <si>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</si>
  <si>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</si>
  <si>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</si>
  <si>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</si>
  <si>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</si>
  <si>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</si>
  <si>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</si>
  <si>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</si>
  <si>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</si>
  <si>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</si>
  <si>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</si>
  <si>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</si>
  <si>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</si>
  <si>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</si>
  <si>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</si>
  <si>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</si>
  <si>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</si>
  <si>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</si>
  <si>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</si>
  <si>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</si>
  <si>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</si>
  <si>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</si>
  <si>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</si>
  <si>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</si>
  <si>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</si>
  <si>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</si>
  <si>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</si>
  <si>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</si>
  <si>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</si>
  <si>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</si>
  <si>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</si>
  <si>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</si>
  <si>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</si>
  <si>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</si>
  <si>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</si>
  <si>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</si>
  <si>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</si>
  <si>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</si>
  <si>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</si>
  <si>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</si>
  <si>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</si>
  <si>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</si>
  <si>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</si>
  <si>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</si>
  <si>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</si>
  <si>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</si>
  <si>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</si>
  <si>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</si>
  <si>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</si>
  <si>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</si>
  <si>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</si>
  <si>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</si>
  <si>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</si>
  <si>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</si>
  <si>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</si>
  <si>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</si>
  <si>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</si>
  <si>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</si>
  <si>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</si>
  <si>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</si>
  <si>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</si>
  <si>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</si>
  <si>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</si>
  <si>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</si>
  <si>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</si>
  <si>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</si>
  <si>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</si>
  <si>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</si>
  <si>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</si>
  <si>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</si>
  <si>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</si>
  <si>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</si>
  <si>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</si>
  <si>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</si>
  <si>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</si>
  <si>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</si>
  <si>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</si>
  <si>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</si>
  <si>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</si>
  <si>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</si>
  <si>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</si>
  <si>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</si>
  <si>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</si>
  <si>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</si>
  <si>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</si>
  <si>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</si>
  <si>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</si>
  <si>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</si>
  <si>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</si>
  <si>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</si>
  <si>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</si>
  <si>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</si>
  <si>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</si>
  <si>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</si>
  <si>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</si>
  <si>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</si>
  <si>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</si>
  <si>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</si>
  <si>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</si>
  <si>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</si>
  <si>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</si>
  <si>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</si>
  <si>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</si>
  <si>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</si>
  <si>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</si>
  <si>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</si>
  <si>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</si>
  <si>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</si>
  <si>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</si>
  <si>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</si>
  <si>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</si>
  <si>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</si>
  <si>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</si>
  <si>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</si>
  <si>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</si>
  <si>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</si>
  <si>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</si>
  <si>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</si>
  <si>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</si>
  <si>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</si>
  <si>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</si>
  <si>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</si>
  <si>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</si>
  <si>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</si>
  <si>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</si>
  <si>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</si>
  <si>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</si>
  <si>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</si>
  <si>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</si>
  <si>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</si>
  <si>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</si>
  <si>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</si>
  <si>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</si>
  <si>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</si>
  <si>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</si>
  <si>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</si>
  <si>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</si>
  <si>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</si>
  <si>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</si>
  <si>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</si>
  <si>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</si>
  <si>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</si>
  <si>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</si>
  <si>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</si>
  <si>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</si>
  <si>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</si>
  <si>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</si>
  <si>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</si>
  <si>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</si>
  <si>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</si>
  <si>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</si>
  <si>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</si>
  <si>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</si>
  <si>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</si>
  <si>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</si>
  <si>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</si>
  <si>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</si>
  <si>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</si>
  <si>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</si>
  <si>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</si>
  <si>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</si>
  <si>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</si>
  <si>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</si>
  <si>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</si>
  <si>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</si>
  <si>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</si>
  <si>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</si>
  <si>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</si>
  <si>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</si>
  <si>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</si>
  <si>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</si>
  <si>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</si>
  <si>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</si>
  <si>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</si>
  <si>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</si>
  <si>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</si>
  <si>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</si>
  <si>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</si>
  <si>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</si>
  <si>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</si>
  <si>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</si>
  <si>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</si>
  <si>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</si>
  <si>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</si>
  <si>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</si>
  <si>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</si>
  <si>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</si>
  <si>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</si>
  <si>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</si>
  <si>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</si>
  <si>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</si>
  <si>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</si>
  <si>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</si>
  <si>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</si>
  <si>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</si>
  <si>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</si>
  <si>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</si>
  <si>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</si>
  <si>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</si>
  <si>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</si>
  <si>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</si>
  <si>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</si>
  <si>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</si>
  <si>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</si>
  <si>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</si>
  <si>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</si>
  <si>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</si>
  <si>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</si>
  <si>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</si>
  <si>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</si>
  <si>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</si>
  <si>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</si>
  <si>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</si>
  <si>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</si>
  <si>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</si>
  <si>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</si>
  <si>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</si>
  <si>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</si>
  <si>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</si>
  <si>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</si>
  <si>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</si>
  <si>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</si>
  <si>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</si>
  <si>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</si>
  <si>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</si>
  <si>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</si>
  <si>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</si>
  <si>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</si>
  <si>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</si>
  <si>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</si>
  <si>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</si>
  <si>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</si>
  <si>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</si>
  <si>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</si>
  <si>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</si>
  <si>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</si>
  <si>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</si>
  <si>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</si>
  <si>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</si>
  <si>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</si>
  <si>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</si>
  <si>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</si>
  <si>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</si>
  <si>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</si>
  <si>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</si>
  <si>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</si>
  <si>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</si>
  <si>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</si>
  <si>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</si>
  <si>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</si>
  <si>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</si>
  <si>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</si>
  <si>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</si>
  <si>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</si>
  <si>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</si>
  <si>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</si>
  <si>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</si>
  <si>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</si>
  <si>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</si>
  <si>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</si>
  <si>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</si>
  <si>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</si>
  <si>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</si>
  <si>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</si>
  <si>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</si>
  <si>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</si>
  <si>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</si>
  <si>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</si>
  <si>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</si>
  <si>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</si>
  <si>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</si>
  <si>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</si>
  <si>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</si>
  <si>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</si>
  <si>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</si>
  <si>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</si>
  <si>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</si>
  <si>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</si>
  <si>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</si>
  <si>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</si>
  <si>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</si>
  <si>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</si>
  <si>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</si>
  <si>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</si>
  <si>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</si>
  <si>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</si>
  <si>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</si>
  <si>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</si>
  <si>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</si>
  <si>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</si>
  <si>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</si>
  <si>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</si>
  <si>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</si>
  <si>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</si>
  <si>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</si>
  <si>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</si>
  <si>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</si>
  <si>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</si>
  <si>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</si>
  <si>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</si>
  <si>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</si>
  <si>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</si>
  <si>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</si>
  <si>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</si>
  <si>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</si>
  <si>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</si>
  <si>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</si>
  <si>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</si>
  <si>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</si>
  <si>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</si>
  <si>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</si>
  <si>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</si>
  <si>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</si>
  <si>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</si>
  <si>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</si>
  <si>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</si>
  <si>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</si>
  <si>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</si>
  <si>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</si>
  <si>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</si>
  <si>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</si>
  <si>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</si>
  <si>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</si>
  <si>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</si>
  <si>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</si>
  <si>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</si>
  <si>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</si>
  <si>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</si>
  <si>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</si>
  <si>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</si>
  <si>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</si>
  <si>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</si>
  <si>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</si>
  <si>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</si>
  <si>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</si>
  <si>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</si>
  <si>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</si>
  <si>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</si>
  <si>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</si>
  <si>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</si>
  <si>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</si>
  <si>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</si>
  <si>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</si>
  <si>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</si>
  <si>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</si>
  <si>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</si>
  <si>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</si>
  <si>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</si>
  <si>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</si>
  <si>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</si>
  <si>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</si>
  <si>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</si>
  <si>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</si>
  <si>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</si>
  <si>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</si>
  <si>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</si>
  <si>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</si>
  <si>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</si>
  <si>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</si>
  <si>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</si>
  <si>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</si>
  <si>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</si>
  <si>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</si>
  <si>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</si>
  <si>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</si>
  <si>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</si>
  <si>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</si>
  <si>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</si>
  <si>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</si>
  <si>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</si>
  <si>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</si>
  <si>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</si>
  <si>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</si>
  <si>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</si>
  <si>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</si>
  <si>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</si>
  <si>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</si>
  <si>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</si>
  <si>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</si>
  <si>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</si>
  <si>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</si>
  <si>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</si>
  <si>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</si>
  <si>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</si>
  <si>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</si>
  <si>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</si>
  <si>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</si>
  <si>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</si>
  <si>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</si>
  <si>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</si>
  <si>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</si>
  <si>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</si>
  <si>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</si>
  <si>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</si>
  <si>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</si>
  <si>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</si>
  <si>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</si>
  <si>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</si>
  <si>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</si>
  <si>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</si>
  <si>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</si>
  <si>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</si>
  <si>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</si>
  <si>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</si>
  <si>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</si>
  <si>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</si>
  <si>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</si>
  <si>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</si>
  <si>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</si>
  <si>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</si>
  <si>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</si>
  <si>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</si>
  <si>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</si>
  <si>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</si>
  <si>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</si>
  <si>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</si>
  <si>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</si>
  <si>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</si>
  <si>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</si>
  <si>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</si>
  <si>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</si>
  <si>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</si>
  <si>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</si>
  <si>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</si>
  <si>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</si>
  <si>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</si>
  <si>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</si>
  <si>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</si>
  <si>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</si>
  <si>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</si>
  <si>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</si>
  <si>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</si>
  <si>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</si>
  <si>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</si>
  <si>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</si>
  <si>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</si>
  <si>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</si>
  <si>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</si>
  <si>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</si>
  <si>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</si>
  <si>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</si>
  <si>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</si>
  <si>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</si>
  <si>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</si>
  <si>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</si>
  <si>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</si>
  <si>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</si>
  <si>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</si>
  <si>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</si>
  <si>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</si>
  <si>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</si>
  <si>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</si>
  <si>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</si>
  <si>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</si>
  <si>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</si>
  <si>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</si>
  <si>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</si>
  <si>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</si>
  <si>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</si>
  <si>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</si>
  <si>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</si>
  <si>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</si>
  <si>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</si>
  <si>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</si>
  <si>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</si>
  <si>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</si>
  <si>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</si>
  <si>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</si>
  <si>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</si>
  <si>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</si>
  <si>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</si>
  <si>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</si>
  <si>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</si>
  <si>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</si>
  <si>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</si>
  <si>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</si>
  <si>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</si>
  <si>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</si>
  <si>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</si>
  <si>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</si>
  <si>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</si>
  <si>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</si>
  <si>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</si>
  <si>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</si>
  <si>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</si>
  <si>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</si>
  <si>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</si>
  <si>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</si>
  <si>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</si>
  <si>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</si>
  <si>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</si>
  <si>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</si>
  <si>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</si>
  <si>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</si>
  <si>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</si>
  <si>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</si>
  <si>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</si>
  <si>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</si>
  <si>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</si>
  <si>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</si>
  <si>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</si>
  <si>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</si>
  <si>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</si>
  <si>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</si>
  <si>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</si>
  <si>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</si>
  <si>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</si>
  <si>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</si>
  <si>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</si>
  <si>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</si>
  <si>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</si>
  <si>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</si>
  <si>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</si>
  <si>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</si>
  <si>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</si>
  <si>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</si>
  <si>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</si>
  <si>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</si>
  <si>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</si>
  <si>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</si>
  <si>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</si>
  <si>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</si>
  <si>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</si>
  <si>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</si>
  <si>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</si>
  <si>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</si>
  <si>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</si>
  <si>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</si>
  <si>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</si>
  <si>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</si>
  <si>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</si>
  <si>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</si>
  <si>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</si>
  <si>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</si>
  <si>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</si>
  <si>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</si>
  <si>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</si>
  <si>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</si>
  <si>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</si>
  <si>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</si>
  <si>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</si>
  <si>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</si>
  <si>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</si>
  <si>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</si>
  <si>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</si>
  <si>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</si>
  <si>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</si>
  <si>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</si>
  <si>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</si>
  <si>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</si>
  <si>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</si>
  <si>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</si>
  <si>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</si>
  <si>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</si>
  <si>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</si>
  <si>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</si>
  <si>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</si>
  <si>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</si>
  <si>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</si>
  <si>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</si>
  <si>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</si>
  <si>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</si>
  <si>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</si>
  <si>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</si>
  <si>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</si>
  <si>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</si>
  <si>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</si>
  <si>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</si>
  <si>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</si>
  <si>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</si>
  <si>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</si>
  <si>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</si>
  <si>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</si>
  <si>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</si>
  <si>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</si>
  <si>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</si>
  <si>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</si>
  <si>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</si>
  <si>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</si>
  <si>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</si>
  <si>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</si>
  <si>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</si>
  <si>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</si>
  <si>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</si>
  <si>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</si>
  <si>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</si>
  <si>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</si>
  <si>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</si>
  <si>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</si>
  <si>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</si>
  <si>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</si>
  <si>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</si>
  <si>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</si>
  <si>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</si>
  <si>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</si>
  <si>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</si>
  <si>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</si>
  <si>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</si>
  <si>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</si>
  <si>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</si>
  <si>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</si>
  <si>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</si>
  <si>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</si>
  <si>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</si>
  <si>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</si>
  <si>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</si>
  <si>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</si>
  <si>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</si>
  <si>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</si>
  <si>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</si>
  <si>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</si>
  <si>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</si>
  <si>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</si>
  <si>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</si>
  <si>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</si>
  <si>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</si>
  <si>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</si>
  <si>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</si>
  <si>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</si>
  <si>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</si>
  <si>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</si>
  <si>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</si>
  <si>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</si>
  <si>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</si>
  <si>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</si>
  <si>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</si>
  <si>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</si>
  <si>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</si>
  <si>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</si>
  <si>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</si>
  <si>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</si>
  <si>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</si>
  <si>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</si>
  <si>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</si>
  <si>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</si>
  <si>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</si>
  <si>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</si>
  <si>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</si>
  <si>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</si>
  <si>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</si>
  <si>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</si>
  <si>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</si>
  <si>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</si>
  <si>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</si>
  <si>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</si>
  <si>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</si>
  <si>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</si>
  <si>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</si>
  <si>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</si>
  <si>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</si>
  <si>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</si>
  <si>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</si>
  <si>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</si>
  <si>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</si>
  <si>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</si>
  <si>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</si>
  <si>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</si>
  <si>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</si>
  <si>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</si>
  <si>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</si>
  <si>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</si>
  <si>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</si>
  <si>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</si>
  <si>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</si>
  <si>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</si>
  <si>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</si>
  <si>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</si>
  <si>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</si>
  <si>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</si>
  <si>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</si>
  <si>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</si>
  <si>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</si>
  <si>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</si>
  <si>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</si>
  <si>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</si>
  <si>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</si>
  <si>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</si>
  <si>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</si>
  <si>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</si>
  <si>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</si>
  <si>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</si>
  <si>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</si>
  <si>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</si>
  <si>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</si>
  <si>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</si>
  <si>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</si>
  <si>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</si>
  <si>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</si>
  <si>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</si>
  <si>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</si>
  <si>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</si>
  <si>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</si>
  <si>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</si>
  <si>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</si>
  <si>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</si>
  <si>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</si>
  <si>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</si>
  <si>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</si>
  <si>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</si>
  <si>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</si>
  <si>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</si>
  <si>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</si>
  <si>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</si>
  <si>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</si>
  <si>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</si>
  <si>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</si>
  <si>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</si>
  <si>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</si>
  <si>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</si>
  <si>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</si>
  <si>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</si>
  <si>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</si>
  <si>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</si>
  <si>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</si>
  <si>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</si>
  <si>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</si>
  <si>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</si>
  <si>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</si>
  <si>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</si>
  <si>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</si>
  <si>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</si>
  <si>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</si>
  <si>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</si>
  <si>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</si>
  <si>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</si>
  <si>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</si>
  <si>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</si>
  <si>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</si>
  <si>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</si>
  <si>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</si>
  <si>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</si>
  <si>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</si>
  <si>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</si>
  <si>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</si>
  <si>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</si>
  <si>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</si>
  <si>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</si>
  <si>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</si>
  <si>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</si>
  <si>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</si>
  <si>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</si>
  <si>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</si>
  <si>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</si>
  <si>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</si>
  <si>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</si>
  <si>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</si>
  <si>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</si>
  <si>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</si>
  <si>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</si>
  <si>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</si>
  <si>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</si>
  <si>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</si>
  <si>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</si>
  <si>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</si>
  <si>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</si>
  <si>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</si>
  <si>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</si>
  <si>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</si>
  <si>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</si>
  <si>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</si>
  <si>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</si>
  <si>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</si>
  <si>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</si>
  <si>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</si>
  <si>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</si>
  <si>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</si>
  <si>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</si>
  <si>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</si>
  <si>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</si>
  <si>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</si>
  <si>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</si>
  <si>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</si>
  <si>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</si>
  <si>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</si>
  <si>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</si>
  <si>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</si>
  <si>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</si>
  <si>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</si>
  <si>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</si>
  <si>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</si>
  <si>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</si>
  <si>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</si>
  <si>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</si>
  <si>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</si>
  <si>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</si>
  <si>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</si>
  <si>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</si>
  <si>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</si>
  <si>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</si>
  <si>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</si>
  <si>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</si>
  <si>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</si>
  <si>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</si>
  <si>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</si>
  <si>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</si>
  <si>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</si>
  <si>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</si>
  <si>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</si>
  <si>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</si>
  <si>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</si>
  <si>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</si>
  <si>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</si>
  <si>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</si>
  <si>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</si>
  <si>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</si>
  <si>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</si>
  <si>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</si>
  <si>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</si>
  <si>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</si>
  <si>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</si>
  <si>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</si>
  <si>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</si>
  <si>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</si>
  <si>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</si>
  <si>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</si>
  <si>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</si>
  <si>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</si>
  <si>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</si>
  <si>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</si>
  <si>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</si>
  <si>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</si>
  <si>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</si>
  <si>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</si>
  <si>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</si>
  <si>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</si>
  <si>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</si>
  <si>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</si>
  <si>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</si>
  <si>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</si>
  <si>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</si>
  <si>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</si>
  <si>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</si>
  <si>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</si>
  <si>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</si>
  <si>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</si>
  <si>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</si>
  <si>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</si>
  <si>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</si>
  <si>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</si>
  <si>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</si>
  <si>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</si>
  <si>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</si>
  <si>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</si>
  <si>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</si>
  <si>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</si>
  <si>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</si>
  <si>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</si>
  <si>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</si>
  <si>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</si>
  <si>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</si>
  <si>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</si>
  <si>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</si>
  <si>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</si>
  <si>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</si>
  <si>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</si>
  <si>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</si>
  <si>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</si>
  <si>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</si>
  <si>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</si>
  <si>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</si>
  <si>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</si>
  <si>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</si>
  <si>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</si>
  <si>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</si>
  <si>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</si>
  <si>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</si>
  <si>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</si>
  <si>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</si>
  <si>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</si>
  <si>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</si>
  <si>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</si>
  <si>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</si>
  <si>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</si>
  <si>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</si>
  <si>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</si>
  <si>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</si>
  <si>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</si>
  <si>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</si>
  <si>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</si>
  <si>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</si>
  <si>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</si>
  <si>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</si>
  <si>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</si>
  <si>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</si>
  <si>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</si>
  <si>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</si>
  <si>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</si>
  <si>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</si>
  <si>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</si>
  <si>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</si>
  <si>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</si>
  <si>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</si>
  <si>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</si>
  <si>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</si>
  <si>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</si>
  <si>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</si>
  <si>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</si>
  <si>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</si>
  <si>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</si>
  <si>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</si>
  <si>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</si>
  <si>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</si>
  <si>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</si>
  <si>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</si>
  <si>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</si>
  <si>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</si>
  <si>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</si>
  <si>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</si>
  <si>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</si>
  <si>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</si>
  <si>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</si>
  <si>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</si>
  <si>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</si>
  <si>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</si>
  <si>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</si>
  <si>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</si>
  <si>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</si>
  <si>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</si>
  <si>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</si>
  <si>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</si>
  <si>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</si>
  <si>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</si>
  <si>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</si>
  <si>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</si>
  <si>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</si>
  <si>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</si>
  <si>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</si>
  <si>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</si>
  <si>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</si>
  <si>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</si>
  <si>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</si>
  <si>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</si>
  <si>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</si>
  <si>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</si>
  <si>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</si>
  <si>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</si>
  <si>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</si>
  <si>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</si>
  <si>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</si>
  <si>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</si>
  <si>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</si>
  <si>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</si>
  <si>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</si>
  <si>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</si>
  <si>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</si>
  <si>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</si>
  <si>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</si>
  <si>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</si>
  <si>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</si>
  <si>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</si>
  <si>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</si>
  <si>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</si>
  <si>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</si>
  <si>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</si>
  <si>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</si>
  <si>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</si>
  <si>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</si>
  <si>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</si>
  <si>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</si>
  <si>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</si>
  <si>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</si>
  <si>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</si>
  <si>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</si>
  <si>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</si>
  <si>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</si>
  <si>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</si>
  <si>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</si>
  <si>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</si>
  <si>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</si>
  <si>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</si>
  <si>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</si>
  <si>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</si>
  <si>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</si>
  <si>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</si>
  <si>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</si>
  <si>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</si>
  <si>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</si>
  <si>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</si>
  <si>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</si>
  <si>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</si>
  <si>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</si>
  <si>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</si>
  <si>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</si>
  <si>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</si>
  <si>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</si>
  <si>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</si>
  <si>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</si>
  <si>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</si>
  <si>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</si>
  <si>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</si>
  <si>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</si>
  <si>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</si>
  <si>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</si>
  <si>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</si>
  <si>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</si>
  <si>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</si>
  <si>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</si>
  <si>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</si>
  <si>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</si>
  <si>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</si>
  <si>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</si>
  <si>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</si>
  <si>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</si>
  <si>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</si>
  <si>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</si>
  <si>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</si>
  <si>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</si>
  <si>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</si>
  <si>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</si>
  <si>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</si>
  <si>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</si>
  <si>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</si>
  <si>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</si>
  <si>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</si>
  <si>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</si>
  <si>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</si>
  <si>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</si>
  <si>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</si>
  <si>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</si>
  <si>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</si>
  <si>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</si>
  <si>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</si>
  <si>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</si>
  <si>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</si>
  <si>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</si>
  <si>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</si>
  <si>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</si>
  <si>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</si>
  <si>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</si>
  <si>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</si>
  <si>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</si>
  <si>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</si>
  <si>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</si>
  <si>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</si>
  <si>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</si>
  <si>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</si>
  <si>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</si>
  <si>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</si>
  <si>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</si>
  <si>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</si>
  <si>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</si>
  <si>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</si>
  <si>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</si>
  <si>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</si>
  <si>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</si>
  <si>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</si>
  <si>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</si>
  <si>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</si>
  <si>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</si>
  <si>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</si>
  <si>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</si>
  <si>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</si>
  <si>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</si>
  <si>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</si>
  <si>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</si>
  <si>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</si>
  <si>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</si>
  <si>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</si>
  <si>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</si>
  <si>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</si>
  <si>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</si>
  <si>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</si>
  <si>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</si>
  <si>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</si>
  <si>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</si>
  <si>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</si>
  <si>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</si>
  <si>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</si>
  <si>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</si>
  <si>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</si>
  <si>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</si>
  <si>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</si>
  <si>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</si>
  <si>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</si>
  <si>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</si>
  <si>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</si>
  <si>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</si>
  <si>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</si>
  <si>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</si>
  <si>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</si>
  <si>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</si>
  <si>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</si>
  <si>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</si>
  <si>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</si>
  <si>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</si>
  <si>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</si>
  <si>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</si>
  <si>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</si>
  <si>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</si>
  <si>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</si>
  <si>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</si>
  <si>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</si>
  <si>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</si>
  <si>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</si>
  <si>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</si>
  <si>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</si>
  <si>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</si>
  <si>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</si>
  <si>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</si>
  <si>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</si>
  <si>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</si>
  <si>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</si>
  <si>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</si>
  <si>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</si>
  <si>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</si>
  <si>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</si>
  <si>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</si>
  <si>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</si>
  <si>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</si>
  <si>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</si>
  <si>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</si>
  <si>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</si>
  <si>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</si>
  <si>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</si>
  <si>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</si>
  <si>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</si>
  <si>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</si>
  <si>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</si>
  <si>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</si>
  <si>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</si>
  <si>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</si>
  <si>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</si>
  <si>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</si>
  <si>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</si>
  <si>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</si>
  <si>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</si>
  <si>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</si>
  <si>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</si>
  <si>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</si>
  <si>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</si>
  <si>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</si>
  <si>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</si>
  <si>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</si>
  <si>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</si>
  <si>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</si>
  <si>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</si>
  <si>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</si>
  <si>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</si>
  <si>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</si>
  <si>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</si>
  <si>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</si>
  <si>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</si>
  <si>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</si>
  <si>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</si>
  <si>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</si>
  <si>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</si>
  <si>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</si>
  <si>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</si>
  <si>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</si>
  <si>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</si>
  <si>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</si>
  <si>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</si>
  <si>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</si>
  <si>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</si>
  <si>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</si>
  <si>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</si>
  <si>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</si>
  <si>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</si>
  <si>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</si>
  <si>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</si>
  <si>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</si>
  <si>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</si>
  <si>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</si>
  <si>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</si>
  <si>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</si>
  <si>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</si>
  <si>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</si>
  <si>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</si>
  <si>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</si>
  <si>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</si>
  <si>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</si>
  <si>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</si>
  <si>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</si>
  <si>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</si>
  <si>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</si>
  <si>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</si>
  <si>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</si>
  <si>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</si>
  <si>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</si>
  <si>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</si>
  <si>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</si>
  <si>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</si>
  <si>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</si>
  <si>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</si>
  <si>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</si>
  <si>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</si>
  <si>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</si>
  <si>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</si>
  <si>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</si>
  <si>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</si>
  <si>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</si>
  <si>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</si>
  <si>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</si>
  <si>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</si>
  <si>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</si>
  <si>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</si>
  <si>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</si>
  <si>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</si>
  <si>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</si>
  <si>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</si>
  <si>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</si>
  <si>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</si>
  <si>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</si>
  <si>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</si>
  <si>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</si>
  <si>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</si>
  <si>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</si>
  <si>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</si>
  <si>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</si>
  <si>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</si>
  <si>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</si>
  <si>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</si>
  <si>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</si>
  <si>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</si>
  <si>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</si>
  <si>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</si>
  <si>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</si>
  <si>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</si>
  <si>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</si>
  <si>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</si>
  <si>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</si>
  <si>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</si>
  <si>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</si>
  <si>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</si>
  <si>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</si>
  <si>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</si>
  <si>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</si>
  <si>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</si>
  <si>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</si>
  <si>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</si>
  <si>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</si>
  <si>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</si>
  <si>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</si>
  <si>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</si>
  <si>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</si>
  <si>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</si>
  <si>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</si>
  <si>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</si>
  <si>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</si>
  <si>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</si>
  <si>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</si>
  <si>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</si>
  <si>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</si>
  <si>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</si>
  <si>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</si>
  <si>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</si>
  <si>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</si>
  <si>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</si>
  <si>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</si>
  <si>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</si>
  <si>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</si>
  <si>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</si>
  <si>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</si>
  <si>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</si>
  <si>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</si>
  <si>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</si>
  <si>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</si>
  <si>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</si>
  <si>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</si>
  <si>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</si>
  <si>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</si>
  <si>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</si>
  <si>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</si>
  <si>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</si>
  <si>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</si>
  <si>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</si>
  <si>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</si>
  <si>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</si>
  <si>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</si>
  <si>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</si>
  <si>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</si>
  <si>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</si>
  <si>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</si>
  <si>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</si>
  <si>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</si>
  <si>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</si>
  <si>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</si>
  <si>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</si>
  <si>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</si>
  <si>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</si>
  <si>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</si>
  <si>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</si>
  <si>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</si>
  <si>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</si>
  <si>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</si>
  <si>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</si>
  <si>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</si>
  <si>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</si>
  <si>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</si>
  <si>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</si>
  <si>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</si>
  <si>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</si>
  <si>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</si>
  <si>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</si>
  <si>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</si>
  <si>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</si>
  <si>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</si>
  <si>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</si>
  <si>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</si>
  <si>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</si>
  <si>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</si>
  <si>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</si>
  <si>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</si>
  <si>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</si>
  <si>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</si>
  <si>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</si>
  <si>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</si>
  <si>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</si>
  <si>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</si>
  <si>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</si>
  <si>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</si>
  <si>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</si>
  <si>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</si>
  <si>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</si>
  <si>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</si>
  <si>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</si>
  <si>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</si>
  <si>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</si>
  <si>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</si>
  <si>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</si>
  <si>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</si>
  <si>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</si>
  <si>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</si>
  <si>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</si>
  <si>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</si>
  <si>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</si>
  <si>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</si>
  <si>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</si>
  <si>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</si>
  <si>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</si>
  <si>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</si>
  <si>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</si>
  <si>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</si>
  <si>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</si>
  <si>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</si>
  <si>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</si>
  <si>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</si>
  <si>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</si>
  <si>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</si>
  <si>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</si>
  <si>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</si>
  <si>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</si>
  <si>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</si>
  <si>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</si>
  <si>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</si>
  <si>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</si>
  <si>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</si>
  <si>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</si>
  <si>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</si>
  <si>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</si>
  <si>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</si>
  <si>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</si>
  <si>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</si>
  <si>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</si>
  <si>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</si>
  <si>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</si>
  <si>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</si>
  <si>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</si>
  <si>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</si>
  <si>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</si>
  <si>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</si>
  <si>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</si>
  <si>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</si>
  <si>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</si>
  <si>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</si>
  <si>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</si>
  <si>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</si>
  <si>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</si>
  <si>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</si>
  <si>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</si>
  <si>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</si>
  <si>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</si>
  <si>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</si>
  <si>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</si>
  <si>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</si>
  <si>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</si>
  <si>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</si>
  <si>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</si>
  <si>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</si>
  <si>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</si>
  <si>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</si>
  <si>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</si>
  <si>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</si>
  <si>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</si>
  <si>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</si>
  <si>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</si>
  <si>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</si>
  <si>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</si>
  <si>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</si>
  <si>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</si>
  <si>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</si>
  <si>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</si>
  <si>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</si>
  <si>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</si>
  <si>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</si>
  <si>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</si>
  <si>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</si>
  <si>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</si>
  <si>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</si>
  <si>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</si>
  <si>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</si>
  <si>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</si>
  <si>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</si>
  <si>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</si>
  <si>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</si>
  <si>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</si>
  <si>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</si>
  <si>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</si>
  <si>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</si>
  <si>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</si>
  <si>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</si>
  <si>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</si>
  <si>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</si>
  <si>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</si>
  <si>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</si>
  <si>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</si>
  <si>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</si>
  <si>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</si>
  <si>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</si>
  <si>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</si>
  <si>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</si>
  <si>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</si>
  <si>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</si>
  <si>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</si>
  <si>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</si>
  <si>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</si>
  <si>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</si>
  <si>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</si>
  <si>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</si>
  <si>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</si>
  <si>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</si>
  <si>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</si>
  <si>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</si>
  <si>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</si>
  <si>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</si>
  <si>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</si>
  <si>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</si>
  <si>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</si>
  <si>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</si>
  <si>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</si>
  <si>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</si>
  <si>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</si>
  <si>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</si>
  <si>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</si>
  <si>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</si>
  <si>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</si>
  <si>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</si>
  <si>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</si>
  <si>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</si>
  <si>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</si>
  <si>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</si>
  <si>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</si>
  <si>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</si>
  <si>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</si>
  <si>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</si>
  <si>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</si>
  <si>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</si>
  <si>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</si>
  <si>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</si>
  <si>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</si>
  <si>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</si>
  <si>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</si>
  <si>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</si>
  <si>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</si>
  <si>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</si>
  <si>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</si>
  <si>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</si>
  <si>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</si>
  <si>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</si>
  <si>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</si>
  <si>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</si>
  <si>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</si>
  <si>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</si>
  <si>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</si>
  <si>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</si>
  <si>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</si>
  <si>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</si>
  <si>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</si>
  <si>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</si>
  <si>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</si>
  <si>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</si>
  <si>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</si>
  <si>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</si>
  <si>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</si>
  <si>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</si>
  <si>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</si>
  <si>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</si>
  <si>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</si>
  <si>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</si>
  <si>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</si>
  <si>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</si>
  <si>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</si>
  <si>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</si>
  <si>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</si>
  <si>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</si>
  <si>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</si>
  <si>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</si>
  <si>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</si>
  <si>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</si>
  <si>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</si>
  <si>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</si>
  <si>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</si>
  <si>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</si>
  <si>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</si>
  <si>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</si>
  <si>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</si>
  <si>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</si>
  <si>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</si>
  <si>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</si>
  <si>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</si>
  <si>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</si>
  <si>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</si>
  <si>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</si>
  <si>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</si>
  <si>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</si>
  <si>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</si>
  <si>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</si>
  <si>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</si>
  <si>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</si>
  <si>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</si>
  <si>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</si>
  <si>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</si>
  <si>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</si>
  <si>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</si>
  <si>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</si>
  <si>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</si>
  <si>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</si>
  <si>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</si>
  <si>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</si>
  <si>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</si>
  <si>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</si>
  <si>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</si>
  <si>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</si>
  <si>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</si>
  <si>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</si>
  <si>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</si>
  <si>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</si>
  <si>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</si>
  <si>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</si>
  <si>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</si>
  <si>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</si>
  <si>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</si>
  <si>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</si>
  <si>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</si>
  <si>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</si>
  <si>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</si>
  <si>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</si>
  <si>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</si>
  <si>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</si>
  <si>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</si>
  <si>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</si>
  <si>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</si>
  <si>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</si>
  <si>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</si>
  <si>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</si>
  <si>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</si>
  <si>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</si>
  <si>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</si>
  <si>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</si>
  <si>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</si>
  <si>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</si>
  <si>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</si>
  <si>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</si>
  <si>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</si>
  <si>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</si>
  <si>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</si>
  <si>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</si>
  <si>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</si>
  <si>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</si>
  <si>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</si>
  <si>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</si>
  <si>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</si>
  <si>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</si>
  <si>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</si>
  <si>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</si>
  <si>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</si>
  <si>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</si>
  <si>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</si>
  <si>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</si>
  <si>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</si>
  <si>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</si>
  <si>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</si>
  <si>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</si>
  <si>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</si>
  <si>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</si>
  <si>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</si>
  <si>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</si>
  <si>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</si>
  <si>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</si>
  <si>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</si>
  <si>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</si>
  <si>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</si>
  <si>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</si>
  <si>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</si>
  <si>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</si>
  <si>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</si>
  <si>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</si>
  <si>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</si>
  <si>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</si>
  <si>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</si>
  <si>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</si>
  <si>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</si>
  <si>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</si>
  <si>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</si>
  <si>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</si>
  <si>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</si>
  <si>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</si>
  <si>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</si>
  <si>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</si>
  <si>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</si>
  <si>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</si>
  <si>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</si>
  <si>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</si>
  <si>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</si>
  <si>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</si>
  <si>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</si>
  <si>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</si>
  <si>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</si>
  <si>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</si>
  <si>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</si>
  <si>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</si>
  <si>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</si>
  <si>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</si>
  <si>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</si>
  <si>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</si>
  <si>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</si>
  <si>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</si>
  <si>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</si>
  <si>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</si>
  <si>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</si>
  <si>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</si>
  <si>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</si>
  <si>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</si>
  <si>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</si>
  <si>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</si>
  <si>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</si>
  <si>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</si>
  <si>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</si>
  <si>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</si>
  <si>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</si>
  <si>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</si>
  <si>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</si>
  <si>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</si>
  <si>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</si>
  <si>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</si>
  <si>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</si>
  <si>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</si>
  <si>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</si>
  <si>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</si>
  <si>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</si>
  <si>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</si>
  <si>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</si>
  <si>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</si>
  <si>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</si>
  <si>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</si>
  <si>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</si>
  <si>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</si>
  <si>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</si>
  <si>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</si>
  <si>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</si>
  <si>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</si>
  <si>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</si>
  <si>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</si>
  <si>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</si>
  <si>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</si>
  <si>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</si>
  <si>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</si>
  <si>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</si>
  <si>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</si>
  <si>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</si>
  <si>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</si>
  <si>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</si>
  <si>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</si>
  <si>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</si>
  <si>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</si>
  <si>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</si>
  <si>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</si>
  <si>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</si>
  <si>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</si>
  <si>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</si>
  <si>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</si>
  <si>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</si>
  <si>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</si>
  <si>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</si>
  <si>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</si>
  <si>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</si>
  <si>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</si>
  <si>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</si>
  <si>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</si>
  <si>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</si>
  <si>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</si>
  <si>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</si>
  <si>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</si>
  <si>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</si>
  <si>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</si>
  <si>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</si>
  <si>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</si>
  <si>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</si>
  <si>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</si>
  <si>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</si>
  <si>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</si>
  <si>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</si>
  <si>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</si>
  <si>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</si>
  <si>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</si>
  <si>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</si>
  <si>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</si>
  <si>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</si>
  <si>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</si>
  <si>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</si>
  <si>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</si>
  <si>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</si>
  <si>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</si>
  <si>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</si>
  <si>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</si>
  <si>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</si>
  <si>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</si>
  <si>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</si>
  <si>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</si>
  <si>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</si>
  <si>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</si>
  <si>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</si>
  <si>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</si>
  <si>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</si>
  <si>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</si>
  <si>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</si>
  <si>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</si>
  <si>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</si>
  <si>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</si>
  <si>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</si>
  <si>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</si>
  <si>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</si>
  <si>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</si>
  <si>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</si>
  <si>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</si>
  <si>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</si>
  <si>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</si>
  <si>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</si>
  <si>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</si>
  <si>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</si>
  <si>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</si>
  <si>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</si>
  <si>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</si>
  <si>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</si>
  <si>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</si>
  <si>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</si>
  <si>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</si>
  <si>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</si>
  <si>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</si>
  <si>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</si>
  <si>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</si>
  <si>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</si>
  <si>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</si>
  <si>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</si>
  <si>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</si>
  <si>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</si>
  <si>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</si>
  <si>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</si>
  <si>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</si>
  <si>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</si>
  <si>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</si>
  <si>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</si>
  <si>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</si>
  <si>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</si>
  <si>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</si>
  <si>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</si>
  <si>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</si>
  <si>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</si>
  <si>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</si>
  <si>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</si>
  <si>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</si>
  <si>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</si>
  <si>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</si>
  <si>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</si>
  <si>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</si>
  <si>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</si>
  <si>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</si>
  <si>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</si>
  <si>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</si>
  <si>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</si>
  <si>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</si>
  <si>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</si>
  <si>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</si>
  <si>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</si>
  <si>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</si>
  <si>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</si>
  <si>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</si>
  <si>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</si>
  <si>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</si>
  <si>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</si>
  <si>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</si>
  <si>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</si>
  <si>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</si>
  <si>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</si>
  <si>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</si>
  <si>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</si>
  <si>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</si>
  <si>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</si>
  <si>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</si>
  <si>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</si>
  <si>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</si>
  <si>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</si>
  <si>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</si>
  <si>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</si>
  <si>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</si>
  <si>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</si>
  <si>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</si>
  <si>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</si>
  <si>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</si>
  <si>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</si>
  <si>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</si>
  <si>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</si>
  <si>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</si>
  <si>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</si>
  <si>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</si>
  <si>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</si>
  <si>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</si>
  <si>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</si>
  <si>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</si>
  <si>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</si>
  <si>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</si>
  <si>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</si>
  <si>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</si>
  <si>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</si>
  <si>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</si>
  <si>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</si>
  <si>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</si>
  <si>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</si>
  <si>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</si>
  <si>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</si>
  <si>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</si>
  <si>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</si>
  <si>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</si>
  <si>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</si>
  <si>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</si>
  <si>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</si>
  <si>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</si>
  <si>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</si>
  <si>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</si>
  <si>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</si>
  <si>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</si>
  <si>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</si>
  <si>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</si>
  <si>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</si>
  <si>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</si>
  <si>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</si>
  <si>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</si>
  <si>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</si>
  <si>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</si>
  <si>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</si>
  <si>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</si>
  <si>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</si>
  <si>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</si>
  <si>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</si>
  <si>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</si>
  <si>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</si>
  <si>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</si>
  <si>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</si>
  <si>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</si>
  <si>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</si>
  <si>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</si>
  <si>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</si>
  <si>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</si>
  <si>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</si>
  <si>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</si>
  <si>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</si>
  <si>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</si>
  <si>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</si>
  <si>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</si>
  <si>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</si>
  <si>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</si>
  <si>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</si>
  <si>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</si>
  <si>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</si>
  <si>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</si>
  <si>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</si>
  <si>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</si>
  <si>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</si>
  <si>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</si>
  <si>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</si>
  <si>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</si>
  <si>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</si>
  <si>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</si>
  <si>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</si>
  <si>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</si>
  <si>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</si>
  <si>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</si>
  <si>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</si>
  <si>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</si>
  <si>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</si>
  <si>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</si>
  <si>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</si>
  <si>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</si>
  <si>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</si>
  <si>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</si>
  <si>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</si>
  <si>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</si>
  <si>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</si>
  <si>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</si>
  <si>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</si>
  <si>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</si>
  <si>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</si>
  <si>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</si>
  <si>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</si>
  <si>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</si>
  <si>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</si>
  <si>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</si>
  <si>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</si>
  <si>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</si>
  <si>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</si>
  <si>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</si>
  <si>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</si>
  <si>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</si>
  <si>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</si>
  <si>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</si>
  <si>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</si>
  <si>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</si>
  <si>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</si>
  <si>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</si>
  <si>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</si>
  <si>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</si>
  <si>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</si>
  <si>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</si>
  <si>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</si>
  <si>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</si>
  <si>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</si>
  <si>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</si>
  <si>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</si>
  <si>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</si>
  <si>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</si>
  <si>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</si>
  <si>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</si>
  <si>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</si>
  <si>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</si>
  <si>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</si>
  <si>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</si>
  <si>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</si>
  <si>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</si>
  <si>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</si>
  <si>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</si>
  <si>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</si>
  <si>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</si>
  <si>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</si>
  <si>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</si>
  <si>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</si>
  <si>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</si>
  <si>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</si>
  <si>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</si>
  <si>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</si>
  <si>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</si>
  <si>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</si>
  <si>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</si>
  <si>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</si>
  <si>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</si>
  <si>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</si>
  <si>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</si>
  <si>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</si>
  <si>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</si>
  <si>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</si>
  <si>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</si>
  <si>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</si>
  <si>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</si>
  <si>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</si>
  <si>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</si>
  <si>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</si>
  <si>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</si>
  <si>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</si>
  <si>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</si>
  <si>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</si>
  <si>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</si>
  <si>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</si>
  <si>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</si>
  <si>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</si>
  <si>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</si>
  <si>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</si>
  <si>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</si>
  <si>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</si>
  <si>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</si>
  <si>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</si>
  <si>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</si>
  <si>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</si>
  <si>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</si>
  <si>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</si>
  <si>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</si>
  <si>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</si>
  <si>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</si>
  <si>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</si>
  <si>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</si>
  <si>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</si>
  <si>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</si>
  <si>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</si>
  <si>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</si>
  <si>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</si>
  <si>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</si>
  <si>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</si>
  <si>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</si>
  <si>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</si>
  <si>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</si>
  <si>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</si>
  <si>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</si>
  <si>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</si>
  <si>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</si>
  <si>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</si>
  <si>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</si>
  <si>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</si>
  <si>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</si>
  <si>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</si>
  <si>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</si>
  <si>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</si>
  <si>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</si>
  <si>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</si>
  <si>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</si>
  <si>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</si>
  <si>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</si>
  <si>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</si>
  <si>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</si>
  <si>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</si>
  <si>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</si>
  <si>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</si>
  <si>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</si>
  <si>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</si>
  <si>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</si>
  <si>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</si>
  <si>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</si>
  <si>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</si>
  <si>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</si>
  <si>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</si>
  <si>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</si>
  <si>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</si>
  <si>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</si>
  <si>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</si>
  <si>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</si>
  <si>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</si>
  <si>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</si>
  <si>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</si>
  <si>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</si>
  <si>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</si>
  <si>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</si>
  <si>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</si>
  <si>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</si>
  <si>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</si>
  <si>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</si>
  <si>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</si>
  <si>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</si>
  <si>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</si>
  <si>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</si>
  <si>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</si>
  <si>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</si>
  <si>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</si>
  <si>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</si>
  <si>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</si>
  <si>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</si>
  <si>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</si>
  <si>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</si>
  <si>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</si>
  <si>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</si>
  <si>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</si>
  <si>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</si>
  <si>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</si>
  <si>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</si>
  <si>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</si>
  <si>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</si>
  <si>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</si>
  <si>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</si>
  <si>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</si>
  <si>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</si>
  <si>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</si>
  <si>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</si>
  <si>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</si>
  <si>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</si>
  <si>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</si>
  <si>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</si>
  <si>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</si>
  <si>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</si>
  <si>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</si>
  <si>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</si>
  <si>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</si>
  <si>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</si>
  <si>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</si>
  <si>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</si>
  <si>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</si>
  <si>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</si>
  <si>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</si>
  <si>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</si>
  <si>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</si>
  <si>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</si>
  <si>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</si>
  <si>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</si>
  <si>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</si>
  <si>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</si>
  <si>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</si>
  <si>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</si>
  <si>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</si>
  <si>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</si>
  <si>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</si>
  <si>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</si>
  <si>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</si>
  <si>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</si>
  <si>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</si>
  <si>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</si>
  <si>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</si>
  <si>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</si>
  <si>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</si>
  <si>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</si>
  <si>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</si>
  <si>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</si>
  <si>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</si>
  <si>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</si>
  <si>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</si>
  <si>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</si>
  <si>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</si>
  <si>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</si>
  <si>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</si>
  <si>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</si>
  <si>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</si>
  <si>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</si>
  <si>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</si>
  <si>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</si>
  <si>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</si>
  <si>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</si>
  <si>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</si>
  <si>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</si>
  <si>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</si>
  <si>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</si>
  <si>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</si>
  <si>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</si>
  <si>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</si>
  <si>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</si>
  <si>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</si>
  <si>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</si>
  <si>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</si>
  <si>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</si>
  <si>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</si>
  <si>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</si>
  <si>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</si>
  <si>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</si>
  <si>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</si>
  <si>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</si>
  <si>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</si>
  <si>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</si>
  <si>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</si>
  <si>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</si>
  <si>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</si>
  <si>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</si>
  <si>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</si>
  <si>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</si>
  <si>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</si>
  <si>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</si>
  <si>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</si>
  <si>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</si>
  <si>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</si>
  <si>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</si>
  <si>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</si>
  <si>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</si>
  <si>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</si>
  <si>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</si>
  <si>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</si>
  <si>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</si>
  <si>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</si>
  <si>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</si>
  <si>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</si>
  <si>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</si>
  <si>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</si>
  <si>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</si>
  <si>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</si>
  <si>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</si>
  <si>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</si>
  <si>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</si>
  <si>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</si>
  <si>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</si>
  <si>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</si>
  <si>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</si>
  <si>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</si>
  <si>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</si>
  <si>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</si>
  <si>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</si>
  <si>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</si>
  <si>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</si>
  <si>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</si>
  <si>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</si>
  <si>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</si>
  <si>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</si>
  <si>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</si>
  <si>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</si>
  <si>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</si>
  <si>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</si>
  <si>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</si>
  <si>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</si>
  <si>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</si>
  <si>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</si>
  <si>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</si>
  <si>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</si>
  <si>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</si>
  <si>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</si>
  <si>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</si>
  <si>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</si>
  <si>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</si>
  <si>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</si>
  <si>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</si>
  <si>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</si>
  <si>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</si>
  <si>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</si>
  <si>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</si>
  <si>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</si>
  <si>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</si>
  <si>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</si>
  <si>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</si>
  <si>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</si>
  <si>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</si>
  <si>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</si>
  <si>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</si>
  <si>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</si>
  <si>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</si>
  <si>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</si>
  <si>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</si>
  <si>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</si>
  <si>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</si>
  <si>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</si>
  <si>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</si>
  <si>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</si>
  <si>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</si>
  <si>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</si>
  <si>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</si>
  <si>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</si>
  <si>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</si>
  <si>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</si>
  <si>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</si>
  <si>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</si>
  <si>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</si>
  <si>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</si>
  <si>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</si>
  <si>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</si>
  <si>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</si>
  <si>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</si>
  <si>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</si>
  <si>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</si>
  <si>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</si>
  <si>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</si>
  <si>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</si>
  <si>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</si>
  <si>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</si>
  <si>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</si>
  <si>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</si>
  <si>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</si>
  <si>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</si>
  <si>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</si>
  <si>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</si>
  <si>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</si>
  <si>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</si>
  <si>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</si>
  <si>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</si>
  <si>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</si>
  <si>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</si>
  <si>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</si>
  <si>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</si>
  <si>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</si>
  <si>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</si>
  <si>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</si>
  <si>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</si>
  <si>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</si>
  <si>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</si>
  <si>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</si>
  <si>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</si>
  <si>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</si>
  <si>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</si>
  <si>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</si>
  <si>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</si>
  <si>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</si>
  <si>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</si>
  <si>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</si>
  <si>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</si>
  <si>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</si>
  <si>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</si>
  <si>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</si>
  <si>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</si>
  <si>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</si>
  <si>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</si>
  <si>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</si>
  <si>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</si>
  <si>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</si>
  <si>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</si>
  <si>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</si>
  <si>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</si>
  <si>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</si>
  <si>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</si>
  <si>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</si>
  <si>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</si>
  <si>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</si>
  <si>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</si>
  <si>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</si>
  <si>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</si>
  <si>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</si>
  <si>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</si>
  <si>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</si>
  <si>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</si>
  <si>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</si>
  <si>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</si>
  <si>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</si>
  <si>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</si>
  <si>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</si>
  <si>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</si>
  <si>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</si>
  <si>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</si>
  <si>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</si>
  <si>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</si>
  <si>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</si>
  <si>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</si>
  <si>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</si>
  <si>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</si>
  <si>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</si>
  <si>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</si>
  <si>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</si>
  <si>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</si>
  <si>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</si>
  <si>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</si>
  <si>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</si>
  <si>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</si>
  <si>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</si>
  <si>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</si>
  <si>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</si>
  <si>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</si>
  <si>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</si>
  <si>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</si>
  <si>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</si>
  <si>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</si>
  <si>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</si>
  <si>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</si>
  <si>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</si>
  <si>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</si>
  <si>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</si>
  <si>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</si>
  <si>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</si>
  <si>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</si>
  <si>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</si>
  <si>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</si>
  <si>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</si>
  <si>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</si>
  <si>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</si>
  <si>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</si>
  <si>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</si>
  <si>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</si>
  <si>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</si>
  <si>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</si>
  <si>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</si>
  <si>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</si>
  <si>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</si>
  <si>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</si>
  <si>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</si>
  <si>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</si>
  <si>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</si>
  <si>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</si>
  <si>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</si>
  <si>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</si>
  <si>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</si>
  <si>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</si>
  <si>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</si>
  <si>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</si>
  <si>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</si>
  <si>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</si>
  <si>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</si>
  <si>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</si>
  <si>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</si>
  <si>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</si>
  <si>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</si>
  <si>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</si>
  <si>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</si>
  <si>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</si>
  <si>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</si>
  <si>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</si>
  <si>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</si>
  <si>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</si>
  <si>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</si>
  <si>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</si>
  <si>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</si>
  <si>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</si>
  <si>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</si>
  <si>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</si>
  <si>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</si>
  <si>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</si>
  <si>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</si>
  <si>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</si>
  <si>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</si>
  <si>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</si>
  <si>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</si>
  <si>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</si>
  <si>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</si>
  <si>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</si>
  <si>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</si>
  <si>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</si>
  <si>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</si>
  <si>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</si>
  <si>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</si>
  <si>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</si>
  <si>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</si>
  <si>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</si>
  <si>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</si>
  <si>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</si>
  <si>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</si>
  <si>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</si>
  <si>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</si>
  <si>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</si>
  <si>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</si>
  <si>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</si>
  <si>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</si>
  <si>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</si>
  <si>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</si>
  <si>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</si>
  <si>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</si>
  <si>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</si>
  <si>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</si>
  <si>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</si>
  <si>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</si>
  <si>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</si>
  <si>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</si>
  <si>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</si>
  <si>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</si>
  <si>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</si>
  <si>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</si>
  <si>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</si>
  <si>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</si>
  <si>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</si>
  <si>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</si>
  <si>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</si>
  <si>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</si>
  <si>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</si>
  <si>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</si>
  <si>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</si>
  <si>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</si>
  <si>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</si>
  <si>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</si>
  <si>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</si>
  <si>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</si>
  <si>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</si>
  <si>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</si>
  <si>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</si>
  <si>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</si>
  <si>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</si>
  <si>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</si>
  <si>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</si>
  <si>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</si>
  <si>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</si>
  <si>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</si>
  <si>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</si>
  <si>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</si>
  <si>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</si>
  <si>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</si>
  <si>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</si>
  <si>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</si>
  <si>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</si>
  <si>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</si>
  <si>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</si>
  <si>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</si>
  <si>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</si>
  <si>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</si>
  <si>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</si>
  <si>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</si>
  <si>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</si>
  <si>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</si>
  <si>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</si>
  <si>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</si>
  <si>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</si>
  <si>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</si>
  <si>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</si>
  <si>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</si>
  <si>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</si>
  <si>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</si>
  <si>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</si>
  <si>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</si>
  <si>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</si>
  <si>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</si>
  <si>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</si>
  <si>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</si>
  <si>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</si>
  <si>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</si>
  <si>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</si>
  <si>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</si>
  <si>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</si>
  <si>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</si>
  <si>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</si>
  <si>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</si>
  <si>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</si>
  <si>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</si>
  <si>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</si>
  <si>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</si>
  <si>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</si>
  <si>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</si>
  <si>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</si>
  <si>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</si>
  <si>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</si>
  <si>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</si>
  <si>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</si>
  <si>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</si>
  <si>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</si>
  <si>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</si>
  <si>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</si>
  <si>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</si>
  <si>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</si>
  <si>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</si>
  <si>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</si>
  <si>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</si>
  <si>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</si>
  <si>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</si>
  <si>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</si>
  <si>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</si>
  <si>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</si>
  <si>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</si>
  <si>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</si>
  <si>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</si>
  <si>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</si>
  <si>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</si>
  <si>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</si>
  <si>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</si>
  <si>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</si>
  <si>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</si>
  <si>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</si>
  <si>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</si>
  <si>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</si>
  <si>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</si>
  <si>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</si>
  <si>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</si>
  <si>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</si>
  <si>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</si>
  <si>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</si>
  <si>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</si>
  <si>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</si>
  <si>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</si>
  <si>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</si>
  <si>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</si>
  <si>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</si>
  <si>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</si>
  <si>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</si>
  <si>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</si>
  <si>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</si>
  <si>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</si>
  <si>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</si>
  <si>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</si>
  <si>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</si>
  <si>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</si>
  <si>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</si>
  <si>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</si>
  <si>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</si>
  <si>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</si>
  <si>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</si>
  <si>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</si>
  <si>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</si>
  <si>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</si>
  <si>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</si>
  <si>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</si>
  <si>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</si>
  <si>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</si>
  <si>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</si>
  <si>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</si>
  <si>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</si>
  <si>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</si>
  <si>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</si>
  <si>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</si>
  <si>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</si>
  <si>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</si>
  <si>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</si>
  <si>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</si>
  <si>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</si>
  <si>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</si>
  <si>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</si>
  <si>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</si>
  <si>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</si>
  <si>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</si>
  <si>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</si>
  <si>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</si>
  <si>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</si>
  <si>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</si>
  <si>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</si>
  <si>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</si>
  <si>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</si>
  <si>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</si>
  <si>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</si>
  <si>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</si>
  <si>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</si>
  <si>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</si>
  <si>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</si>
  <si>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</si>
  <si>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</si>
  <si>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</si>
  <si>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</si>
  <si>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</si>
  <si>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</si>
  <si>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</si>
  <si>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</si>
  <si>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</si>
  <si>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</si>
  <si>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</si>
  <si>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</si>
  <si>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</si>
  <si>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</si>
  <si>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</si>
  <si>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</si>
  <si>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</si>
  <si>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</si>
  <si>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</si>
  <si>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</si>
  <si>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</si>
  <si>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</si>
  <si>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</si>
  <si>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</si>
  <si>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</si>
  <si>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</si>
  <si>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</si>
  <si>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</si>
  <si>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</si>
  <si>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</si>
  <si>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</si>
  <si>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</si>
  <si>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</si>
  <si>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</si>
  <si>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</si>
  <si>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</si>
  <si>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</si>
  <si>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</si>
  <si>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</si>
  <si>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</si>
  <si>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</si>
  <si>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</si>
  <si>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</si>
  <si>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</si>
  <si>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</si>
  <si>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</si>
  <si>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</si>
  <si>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</si>
  <si>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</si>
  <si>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</si>
  <si>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</si>
  <si>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</si>
  <si>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</si>
  <si>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</si>
  <si>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</si>
  <si>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</si>
  <si>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</si>
  <si>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</si>
  <si>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</si>
  <si>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</si>
  <si>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</si>
  <si>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</si>
  <si>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</si>
  <si>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</si>
  <si>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</si>
  <si>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</si>
  <si>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</si>
  <si>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</si>
  <si>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</si>
  <si>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</si>
  <si>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</si>
  <si>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</si>
  <si>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</si>
  <si>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</si>
  <si>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</si>
  <si>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</si>
  <si>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</si>
  <si>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</si>
  <si>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</si>
  <si>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</si>
  <si>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</si>
  <si>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</si>
  <si>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</si>
  <si>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</si>
  <si>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</si>
  <si>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</si>
  <si>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</si>
  <si>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</si>
  <si>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</si>
  <si>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</si>
  <si>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</si>
  <si>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</si>
  <si>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</si>
  <si>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</si>
  <si>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</si>
  <si>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</si>
  <si>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</si>
  <si>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</si>
  <si>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</si>
  <si>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</si>
  <si>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</si>
  <si>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</si>
  <si>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</si>
  <si>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</si>
  <si>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</si>
  <si>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</si>
  <si>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</si>
  <si>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</si>
  <si>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</si>
  <si>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</si>
  <si>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</si>
  <si>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</si>
  <si>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</si>
  <si>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</si>
  <si>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</si>
  <si>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</si>
  <si>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</si>
  <si>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</si>
  <si>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</si>
  <si>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</si>
  <si>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</si>
  <si>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</si>
  <si>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</si>
  <si>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</si>
  <si>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</si>
  <si>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</si>
  <si>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</si>
  <si>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</si>
  <si>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</si>
  <si>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</si>
  <si>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</si>
  <si>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</si>
  <si>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</si>
  <si>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</si>
  <si>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</si>
  <si>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</si>
  <si>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</si>
  <si>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</si>
  <si>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</si>
  <si>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</si>
  <si>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</si>
  <si>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</si>
  <si>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</si>
  <si>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</si>
  <si>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</si>
  <si>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</si>
  <si>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</si>
  <si>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</si>
  <si>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</si>
  <si>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</si>
  <si>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</si>
  <si>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</si>
  <si>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</si>
  <si>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</si>
  <si>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</si>
  <si>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</si>
  <si>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</si>
  <si>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</si>
  <si>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</si>
  <si>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</si>
  <si>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</si>
  <si>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</si>
  <si>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</si>
  <si>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</si>
  <si>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</si>
  <si>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</si>
  <si>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</si>
  <si>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</si>
  <si>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</si>
  <si>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</si>
  <si>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</si>
  <si>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</si>
  <si>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</si>
  <si>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</si>
  <si>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</si>
  <si>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</si>
  <si>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</si>
  <si>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</si>
  <si>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</si>
  <si>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</si>
  <si>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</si>
  <si>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</si>
  <si>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</si>
  <si>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</si>
  <si>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</si>
  <si>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</si>
  <si>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</si>
  <si>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</si>
  <si>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</si>
  <si>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</si>
  <si>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</si>
  <si>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</si>
  <si>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</si>
  <si>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</si>
  <si>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</si>
  <si>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</si>
  <si>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</si>
  <si>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</si>
  <si>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</si>
  <si>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</si>
  <si>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</si>
  <si>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</si>
  <si>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</si>
  <si>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</si>
  <si>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</si>
  <si>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</si>
  <si>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</si>
  <si>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</si>
  <si>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</si>
  <si>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</si>
  <si>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</si>
  <si>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</si>
  <si>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</si>
  <si>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</si>
  <si>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</si>
  <si>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</si>
  <si>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</si>
  <si>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</si>
  <si>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</si>
  <si>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</si>
  <si>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</si>
  <si>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</si>
  <si>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</si>
  <si>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</si>
  <si>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</si>
  <si>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</si>
  <si>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</si>
  <si>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</si>
  <si>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</si>
  <si>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</si>
  <si>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</si>
  <si>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</si>
  <si>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</si>
  <si>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</si>
  <si>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</si>
  <si>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</si>
  <si>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</si>
  <si>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</si>
  <si>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</si>
  <si>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</si>
  <si>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</si>
  <si>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</si>
  <si>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</si>
  <si>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</si>
  <si>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</si>
  <si>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</si>
  <si>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</si>
  <si>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</si>
  <si>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</si>
  <si>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</si>
  <si>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</si>
  <si>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</si>
  <si>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</si>
  <si>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</si>
  <si>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</si>
  <si>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</si>
  <si>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</si>
  <si>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</si>
  <si>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</si>
  <si>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</si>
  <si>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</si>
  <si>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</si>
  <si>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</si>
  <si>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</si>
  <si>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</si>
  <si>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</si>
  <si>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</si>
  <si>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</si>
  <si>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</si>
  <si>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</si>
  <si>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</si>
  <si>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</si>
  <si>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</si>
  <si>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</si>
  <si>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</si>
  <si>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</si>
  <si>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</si>
  <si>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</si>
  <si>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</si>
  <si>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</si>
  <si>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</si>
  <si>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</si>
  <si>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</si>
  <si>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</si>
  <si>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</si>
  <si>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</si>
  <si>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</si>
  <si>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</si>
  <si>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</si>
  <si>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</si>
  <si>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</si>
  <si>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</si>
  <si>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</si>
  <si>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</si>
  <si>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</si>
  <si>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</si>
  <si>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</si>
  <si>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</si>
  <si>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</si>
  <si>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</si>
  <si>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</si>
  <si>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</si>
  <si>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</si>
  <si>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</si>
  <si>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</si>
  <si>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</si>
  <si>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</si>
  <si>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</si>
  <si>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</si>
  <si>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</si>
  <si>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</si>
  <si>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</si>
  <si>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</si>
  <si>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</si>
  <si>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</si>
  <si>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</si>
  <si>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</si>
  <si>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</si>
  <si>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</si>
  <si>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</si>
  <si>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</si>
  <si>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</si>
  <si>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</si>
  <si>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</si>
  <si>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</si>
  <si>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</si>
  <si>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</si>
  <si>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</si>
  <si>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</si>
  <si>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</si>
  <si>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</si>
  <si>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</si>
  <si>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</si>
  <si>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</si>
  <si>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</si>
  <si>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</si>
  <si>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</si>
  <si>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</si>
  <si>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</si>
  <si>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</si>
  <si>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</si>
  <si>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</si>
  <si>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</si>
  <si>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</si>
  <si>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</si>
  <si>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</si>
  <si>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</si>
  <si>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</si>
  <si>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</si>
  <si>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</si>
  <si>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</si>
  <si>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</si>
  <si>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</si>
  <si>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</si>
  <si>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</si>
  <si>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</si>
  <si>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</si>
  <si>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</si>
  <si>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</si>
  <si>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</si>
  <si>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</si>
  <si>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</si>
  <si>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</si>
  <si>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</si>
  <si>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</si>
  <si>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</si>
  <si>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</si>
  <si>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</si>
  <si>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</si>
  <si>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</si>
  <si>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</si>
  <si>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</si>
  <si>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</si>
  <si>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</si>
  <si>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</si>
  <si>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</si>
  <si>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</si>
  <si>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</si>
  <si>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</si>
  <si>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</si>
  <si>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</si>
  <si>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</si>
  <si>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</si>
  <si>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</si>
  <si>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</si>
  <si>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</si>
  <si>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</si>
  <si>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</si>
  <si>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</si>
  <si>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</si>
  <si>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</si>
  <si>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</si>
  <si>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</si>
  <si>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</si>
  <si>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</si>
  <si>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</si>
  <si>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</si>
  <si>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</si>
  <si>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</si>
  <si>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</si>
  <si>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</si>
  <si>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</si>
  <si>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</si>
  <si>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</si>
  <si>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</si>
  <si>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</si>
  <si>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</si>
  <si>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</si>
  <si>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</si>
  <si>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</si>
  <si>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</si>
  <si>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</si>
  <si>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</si>
  <si>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</si>
  <si>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</si>
  <si>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</si>
  <si>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</si>
  <si>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</si>
  <si>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</si>
  <si>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</si>
  <si>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</si>
  <si>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</si>
  <si>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</si>
  <si>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</si>
  <si>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</si>
  <si>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</si>
  <si>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</si>
  <si>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</si>
  <si>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</si>
  <si>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</si>
  <si>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</si>
  <si>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</si>
  <si>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</si>
  <si>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</si>
  <si>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</si>
  <si>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</si>
  <si>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</si>
  <si>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</si>
  <si>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</si>
  <si>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</si>
  <si>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</si>
  <si>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</si>
  <si>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</si>
  <si>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</si>
  <si>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</si>
  <si>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</si>
  <si>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</si>
  <si>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</si>
  <si>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</si>
  <si>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</si>
  <si>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</si>
  <si>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</si>
  <si>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</si>
  <si>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</si>
  <si>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</si>
  <si>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</si>
  <si>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</si>
  <si>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</si>
  <si>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</si>
  <si>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</si>
  <si>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</si>
  <si>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</si>
  <si>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</si>
  <si>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</si>
  <si>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</si>
  <si>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</si>
  <si>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</si>
  <si>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</si>
  <si>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</si>
  <si>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</si>
  <si>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</si>
  <si>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</si>
  <si>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</si>
  <si>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</si>
  <si>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</si>
  <si>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</si>
  <si>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</si>
  <si>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</si>
  <si>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</si>
  <si>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</si>
  <si>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</si>
  <si>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</si>
  <si>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</si>
  <si>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</si>
  <si>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</si>
  <si>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</si>
  <si>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</si>
  <si>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</si>
  <si>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</si>
  <si>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</si>
  <si>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</si>
  <si>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</si>
  <si>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</si>
  <si>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</si>
  <si>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</si>
  <si>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</si>
  <si>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</si>
  <si>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</si>
  <si>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</si>
  <si>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</si>
  <si>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</si>
  <si>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</si>
  <si>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</si>
  <si>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</si>
  <si>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</si>
  <si>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</si>
  <si>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</si>
  <si>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</si>
  <si>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</si>
  <si>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</si>
  <si>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</si>
  <si>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</si>
  <si>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</si>
  <si>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</si>
  <si>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</si>
  <si>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</si>
  <si>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</si>
  <si>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</si>
  <si>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</si>
  <si>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</si>
  <si>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</si>
  <si>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</si>
  <si>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</si>
  <si>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</si>
  <si>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</si>
  <si>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</si>
  <si>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</si>
  <si>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</si>
  <si>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</si>
  <si>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</si>
  <si>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</si>
  <si>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</si>
  <si>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</si>
  <si>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</si>
  <si>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</si>
  <si>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</si>
  <si>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</si>
  <si>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</si>
  <si>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</si>
  <si>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</si>
  <si>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</si>
  <si>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</si>
  <si>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</si>
  <si>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</si>
  <si>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</si>
  <si>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</si>
  <si>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</si>
  <si>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</si>
  <si>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</si>
  <si>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</si>
  <si>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</si>
  <si>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</si>
  <si>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</si>
  <si>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</si>
  <si>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</si>
  <si>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</si>
  <si>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</si>
  <si>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</si>
  <si>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</si>
  <si>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</si>
  <si>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</si>
  <si>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</si>
  <si>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</si>
  <si>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</si>
  <si>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</si>
  <si>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</si>
  <si>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</si>
  <si>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</si>
  <si>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</si>
  <si>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</si>
  <si>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</si>
  <si>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</si>
  <si>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</si>
  <si>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</si>
  <si>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</si>
  <si>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</si>
  <si>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</si>
  <si>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</si>
  <si>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</si>
  <si>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</si>
  <si>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</si>
  <si>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</si>
  <si>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</si>
  <si>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</si>
  <si>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</si>
  <si>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</si>
  <si>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</si>
  <si>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</si>
  <si>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</si>
  <si>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</si>
  <si>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</si>
  <si>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</si>
  <si>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</si>
  <si>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</si>
  <si>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</si>
  <si>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</si>
  <si>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</si>
  <si>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</si>
  <si>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</si>
  <si>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</si>
  <si>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</si>
  <si>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</si>
  <si>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</si>
  <si>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</si>
  <si>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</si>
  <si>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</si>
  <si>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</si>
  <si>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</si>
  <si>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</si>
  <si>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</si>
  <si>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</si>
  <si>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</si>
  <si>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</si>
  <si>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</si>
  <si>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</si>
  <si>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</si>
  <si>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</si>
  <si>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</si>
  <si>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</si>
  <si>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</si>
  <si>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</si>
  <si>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</si>
  <si>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</si>
  <si>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</si>
  <si>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</si>
  <si>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</si>
  <si>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</si>
  <si>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</si>
  <si>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</si>
  <si>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</si>
  <si>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</si>
  <si>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</si>
  <si>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</si>
  <si>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</si>
  <si>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</si>
  <si>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</si>
  <si>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</si>
  <si>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</si>
  <si>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</si>
  <si>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</si>
  <si>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</si>
  <si>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</si>
  <si>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</si>
  <si>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</si>
  <si>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</si>
  <si>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</si>
  <si>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</si>
  <si>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</si>
  <si>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</si>
  <si>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</si>
  <si>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</si>
  <si>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</si>
  <si>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</si>
  <si>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</si>
  <si>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</si>
  <si>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</si>
  <si>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</si>
  <si>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</si>
  <si>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</si>
  <si>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</si>
  <si>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</si>
  <si>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</si>
  <si>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</si>
  <si>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</si>
  <si>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</si>
  <si>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</si>
  <si>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</si>
  <si>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</si>
  <si>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</si>
  <si>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</si>
  <si>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</si>
  <si>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</si>
  <si>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</si>
  <si>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</si>
  <si>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</si>
  <si>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</si>
  <si>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</si>
  <si>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</si>
  <si>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</si>
  <si>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</si>
  <si>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</si>
  <si>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</si>
  <si>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</si>
  <si>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</si>
  <si>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</si>
  <si>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</si>
  <si>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</si>
  <si>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</si>
  <si>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</si>
  <si>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</si>
  <si>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</si>
  <si>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</si>
  <si>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</si>
  <si>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</si>
  <si>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</si>
  <si>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</si>
  <si>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</si>
  <si>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</si>
  <si>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</si>
  <si>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</si>
  <si>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</si>
  <si>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</si>
  <si>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</si>
  <si>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</si>
  <si>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</si>
  <si>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</si>
  <si>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</si>
  <si>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</si>
  <si>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</si>
  <si>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</si>
  <si>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</si>
  <si>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</si>
  <si>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</si>
  <si>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</si>
  <si>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</si>
  <si>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</si>
  <si>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</si>
  <si>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</si>
  <si>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</si>
  <si>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</si>
  <si>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</si>
  <si>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</si>
  <si>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</si>
  <si>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</si>
  <si>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</si>
  <si>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</si>
  <si>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</si>
  <si>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</si>
  <si>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</si>
  <si>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</si>
  <si>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</si>
  <si>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</si>
  <si>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</si>
  <si>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</si>
  <si>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</si>
  <si>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</si>
  <si>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</si>
  <si>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</si>
  <si>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</si>
  <si>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</si>
  <si>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</si>
  <si>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</si>
  <si>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</si>
  <si>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</si>
  <si>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</si>
  <si>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</si>
  <si>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</si>
  <si>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</si>
  <si>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</si>
  <si>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</si>
  <si>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</si>
  <si>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</si>
  <si>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</si>
  <si>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</si>
  <si>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</si>
  <si>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</si>
  <si>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</si>
  <si>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</si>
  <si>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</si>
  <si>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</si>
  <si>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</si>
  <si>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</si>
  <si>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</si>
  <si>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</si>
  <si>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</si>
  <si>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</si>
  <si>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</si>
  <si>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</si>
  <si>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</si>
  <si>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</si>
  <si>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</si>
  <si>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</si>
  <si>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</si>
  <si>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</si>
  <si>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</si>
  <si>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</si>
  <si>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</si>
  <si>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</si>
  <si>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</si>
  <si>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</si>
  <si>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</si>
  <si>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</si>
  <si>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</si>
  <si>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</si>
  <si>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</si>
  <si>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</si>
  <si>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</si>
  <si>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</si>
  <si>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</si>
  <si>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</si>
  <si>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</si>
  <si>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</si>
  <si>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</si>
  <si>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</si>
  <si>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</si>
  <si>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</si>
  <si>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</si>
  <si>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</si>
  <si>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</si>
  <si>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</si>
  <si>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</si>
  <si>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</si>
  <si>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</si>
  <si>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</si>
  <si>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</si>
  <si>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</si>
  <si>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</si>
  <si>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</si>
  <si>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</si>
  <si>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</si>
  <si>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</si>
  <si>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</si>
  <si>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</si>
  <si>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</si>
  <si>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</si>
  <si>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</si>
  <si>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</si>
  <si>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</si>
  <si>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</si>
  <si>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</si>
  <si>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</si>
  <si>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</si>
  <si>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</si>
  <si>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</si>
  <si>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</si>
  <si>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</si>
  <si>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</si>
  <si>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</si>
  <si>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</si>
  <si>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</si>
  <si>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</si>
  <si>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</si>
  <si>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</si>
  <si>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</si>
  <si>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</si>
  <si>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</si>
  <si>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</si>
  <si>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</si>
  <si>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</si>
  <si>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</si>
  <si>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</si>
  <si>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</si>
  <si>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</si>
  <si>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</si>
  <si>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</si>
  <si>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</si>
  <si>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</si>
  <si>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</si>
  <si>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</si>
  <si>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</si>
  <si>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</si>
  <si>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</si>
  <si>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</si>
  <si>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</si>
  <si>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</si>
  <si>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</si>
  <si>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</si>
  <si>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</si>
  <si>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</si>
  <si>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</si>
  <si>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</si>
  <si>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</si>
  <si>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</si>
  <si>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</si>
  <si>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</si>
  <si>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</si>
  <si>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</si>
  <si>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</si>
  <si>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</si>
  <si>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</si>
  <si>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</si>
  <si>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</si>
  <si>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</si>
  <si>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</si>
  <si>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</si>
  <si>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</si>
  <si>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</si>
  <si>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</si>
  <si>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</si>
  <si>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</si>
  <si>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</si>
  <si>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</si>
  <si>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</si>
  <si>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</si>
  <si>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</si>
  <si>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</si>
  <si>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</si>
  <si>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</si>
  <si>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</si>
  <si>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</si>
  <si>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</si>
  <si>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</si>
  <si>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</si>
  <si>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</si>
  <si>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</si>
  <si>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</si>
  <si>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</si>
  <si>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</si>
  <si>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</si>
  <si>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</si>
  <si>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</si>
  <si>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</si>
  <si>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</si>
  <si>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</si>
  <si>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</si>
  <si>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</si>
  <si>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</si>
  <si>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</si>
  <si>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</si>
  <si>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</si>
  <si>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</si>
  <si>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</si>
  <si>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</si>
  <si>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</si>
  <si>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</si>
  <si>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</si>
  <si>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</si>
  <si>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</si>
  <si>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</si>
  <si>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</si>
  <si>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</si>
  <si>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</si>
  <si>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</si>
  <si>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</si>
  <si>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</si>
  <si>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</si>
  <si>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</si>
  <si>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</si>
  <si>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</si>
  <si>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</si>
  <si>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</si>
  <si>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</si>
  <si>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</si>
  <si>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</si>
  <si>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</si>
  <si>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</si>
  <si>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</si>
  <si>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</si>
  <si>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</si>
  <si>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</si>
  <si>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</si>
  <si>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</si>
  <si>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</si>
  <si>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</si>
  <si>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</si>
  <si>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</si>
  <si>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</si>
  <si>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</si>
  <si>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</si>
  <si>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</si>
  <si>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</si>
  <si>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</si>
  <si>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</si>
  <si>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</si>
  <si>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</si>
  <si>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</si>
  <si>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</si>
  <si>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</si>
  <si>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</si>
  <si>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</si>
  <si>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</si>
  <si>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</si>
  <si>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</si>
  <si>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</si>
  <si>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</si>
  <si>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</si>
  <si>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</si>
  <si>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</si>
  <si>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</si>
  <si>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</si>
  <si>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</si>
  <si>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</si>
  <si>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</si>
  <si>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</si>
  <si>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</si>
  <si>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</si>
  <si>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</si>
  <si>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</si>
  <si>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</si>
  <si>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</si>
  <si>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</si>
  <si>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</si>
  <si>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</si>
  <si>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</si>
  <si>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</si>
  <si>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</si>
  <si>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</si>
  <si>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</si>
  <si>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</si>
  <si>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</si>
  <si>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</si>
  <si>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</si>
  <si>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</si>
  <si>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</si>
  <si>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</si>
  <si>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</si>
  <si>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</si>
  <si>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</si>
  <si>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</si>
  <si>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</si>
  <si>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</si>
  <si>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</si>
  <si>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</si>
  <si>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</si>
  <si>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</si>
  <si>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</si>
  <si>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</si>
  <si>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</si>
  <si>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</si>
  <si>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</si>
  <si>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</si>
  <si>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</si>
  <si>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</si>
  <si>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</si>
  <si>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</si>
  <si>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</si>
  <si>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</si>
  <si>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</si>
  <si>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</si>
  <si>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</si>
  <si>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</si>
  <si>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</si>
  <si>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</si>
  <si>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</si>
  <si>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</si>
  <si>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</si>
  <si>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</si>
  <si>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</si>
  <si>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</si>
  <si>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</si>
  <si>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</si>
  <si>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</si>
  <si>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</si>
  <si>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</si>
  <si>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</si>
  <si>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</si>
  <si>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</si>
  <si>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</si>
  <si>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</si>
  <si>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</si>
  <si>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</si>
  <si>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</si>
  <si>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</si>
  <si>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</si>
  <si>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</si>
  <si>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</si>
  <si>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</si>
  <si>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</si>
  <si>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</si>
  <si>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</si>
  <si>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</si>
  <si>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</si>
  <si>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</si>
  <si>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</si>
  <si>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</si>
  <si>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</si>
  <si>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</si>
  <si>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</si>
  <si>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</si>
  <si>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</si>
  <si>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</si>
  <si>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</si>
  <si>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</si>
  <si>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</si>
  <si>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</si>
  <si>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</si>
  <si>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</si>
  <si>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</si>
  <si>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</si>
  <si>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</si>
  <si>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</si>
  <si>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</si>
  <si>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</si>
  <si>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</si>
  <si>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</si>
  <si>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</si>
  <si>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</si>
  <si>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</si>
  <si>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</si>
  <si>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</si>
  <si>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</si>
  <si>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</si>
  <si>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</si>
  <si>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</si>
  <si>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</si>
  <si>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</si>
  <si>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</si>
  <si>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</si>
  <si>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</si>
  <si>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</si>
  <si>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</si>
  <si>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</si>
  <si>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</si>
  <si>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</si>
  <si>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</si>
  <si>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</si>
  <si>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</si>
  <si>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</si>
  <si>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</si>
  <si>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</si>
  <si>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</si>
  <si>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</si>
  <si>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</si>
  <si>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</si>
  <si>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</si>
  <si>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</si>
  <si>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</si>
  <si>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</si>
  <si>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</si>
  <si>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</si>
  <si>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</si>
  <si>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</si>
  <si>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</si>
  <si>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</si>
  <si>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</si>
  <si>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</si>
  <si>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</si>
  <si>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</si>
  <si>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</si>
  <si>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</si>
  <si>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</si>
  <si>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</si>
  <si>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</si>
  <si>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</si>
  <si>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</si>
  <si>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</si>
  <si>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</si>
  <si>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</si>
  <si>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</si>
  <si>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</si>
  <si>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</si>
  <si>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</si>
  <si>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</si>
  <si>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</si>
  <si>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</si>
  <si>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</si>
  <si>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</si>
  <si>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</si>
  <si>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</si>
  <si>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</si>
  <si>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</si>
  <si>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</si>
  <si>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</si>
  <si>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</si>
  <si>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</si>
  <si>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</si>
  <si>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</si>
  <si>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</si>
  <si>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</si>
  <si>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</si>
  <si>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</si>
  <si>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</si>
  <si>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</si>
  <si>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</si>
  <si>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</si>
  <si>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</si>
  <si>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</si>
  <si>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</si>
  <si>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</si>
  <si>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</si>
  <si>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</si>
  <si>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</si>
  <si>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</si>
  <si>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</si>
  <si>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</si>
  <si>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</si>
  <si>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</si>
  <si>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</si>
  <si>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</si>
  <si>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</si>
  <si>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</si>
  <si>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</si>
  <si>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</si>
  <si>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</si>
  <si>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</si>
  <si>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</si>
  <si>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</si>
  <si>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</si>
  <si>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</si>
  <si>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</si>
  <si>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</si>
  <si>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</si>
  <si>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</si>
  <si>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</si>
  <si>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</si>
  <si>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</si>
  <si>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</si>
  <si>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</si>
  <si>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</si>
  <si>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</si>
  <si>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</si>
  <si>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</si>
  <si>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</si>
  <si>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</si>
  <si>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</si>
  <si>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</si>
  <si>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</si>
  <si>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</si>
  <si>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</si>
  <si>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</si>
  <si>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</si>
  <si>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</si>
  <si>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</si>
  <si>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</si>
  <si>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</si>
  <si>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</si>
  <si>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</si>
  <si>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</si>
  <si>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</si>
  <si>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</si>
  <si>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</si>
  <si>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</si>
  <si>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</si>
  <si>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</si>
  <si>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</si>
  <si>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</si>
  <si>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</si>
  <si>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</si>
  <si>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</si>
  <si>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</si>
  <si>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</si>
  <si>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</si>
  <si>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</si>
  <si>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</si>
  <si>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</si>
  <si>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</si>
  <si>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</si>
  <si>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</si>
  <si>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</si>
  <si>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</si>
  <si>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</si>
  <si>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</si>
  <si>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</si>
  <si>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</si>
  <si>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</si>
  <si>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</si>
  <si>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</si>
  <si>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</si>
  <si>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</si>
  <si>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</si>
  <si>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</si>
  <si>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</si>
  <si>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</si>
  <si>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</si>
  <si>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</si>
  <si>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</si>
  <si>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</si>
  <si>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</si>
  <si>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</si>
  <si>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</si>
  <si>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</si>
  <si>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</si>
  <si>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</si>
  <si>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</si>
  <si>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</si>
  <si>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</si>
  <si>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</si>
  <si>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</si>
  <si>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</si>
  <si>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</si>
  <si>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</si>
  <si>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</si>
  <si>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</si>
  <si>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</si>
  <si>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</si>
  <si>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</si>
  <si>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</si>
  <si>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</si>
  <si>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</si>
  <si>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</si>
  <si>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</si>
  <si>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</si>
  <si>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</si>
  <si>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</si>
  <si>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</si>
  <si>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</si>
  <si>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</si>
  <si>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</si>
  <si>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</si>
  <si>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</si>
  <si>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</si>
  <si>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</si>
  <si>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</si>
  <si>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</si>
  <si>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</si>
  <si>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</si>
  <si>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</si>
  <si>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</si>
  <si>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</si>
  <si>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</si>
  <si>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</si>
  <si>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</si>
  <si>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</si>
  <si>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</si>
  <si>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</si>
  <si>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</si>
  <si>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</si>
  <si>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</si>
  <si>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</si>
  <si>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</si>
  <si>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</si>
  <si>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</si>
  <si>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</si>
  <si>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</si>
  <si>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</si>
  <si>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</si>
  <si>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</si>
  <si>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</si>
  <si>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</si>
  <si>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</si>
  <si>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</si>
  <si>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</si>
  <si>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</si>
  <si>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</si>
  <si>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</si>
  <si>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</si>
  <si>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</si>
  <si>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</si>
  <si>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</si>
  <si>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</si>
  <si>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</si>
  <si>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</si>
  <si>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</si>
  <si>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</si>
  <si>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</si>
  <si>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</si>
  <si>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</si>
  <si>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</si>
  <si>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</si>
  <si>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</si>
  <si>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</si>
  <si>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</si>
  <si>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</si>
  <si>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</si>
  <si>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</si>
  <si>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</si>
  <si>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</si>
  <si>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</si>
  <si>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</si>
  <si>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</si>
  <si>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</si>
  <si>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</si>
  <si>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</si>
  <si>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</si>
  <si>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</si>
  <si>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</si>
  <si>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</si>
  <si>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</si>
  <si>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</si>
  <si>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</si>
  <si>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</si>
  <si>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</si>
  <si>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</si>
  <si>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</si>
  <si>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</si>
  <si>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</si>
  <si>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</si>
  <si>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</si>
  <si>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</si>
  <si>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</si>
  <si>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</si>
  <si>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</si>
  <si>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</si>
  <si>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</si>
  <si>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</si>
  <si>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</si>
  <si>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</si>
  <si>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</si>
  <si>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</si>
  <si>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</si>
  <si>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</si>
  <si>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</si>
  <si>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</si>
  <si>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</si>
  <si>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</si>
  <si>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</si>
  <si>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</si>
  <si>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</si>
  <si>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</si>
  <si>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</si>
  <si>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</si>
  <si>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</si>
  <si>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</si>
  <si>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</si>
  <si>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</si>
  <si>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</si>
  <si>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</si>
  <si>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</si>
  <si>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</si>
  <si>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</si>
  <si>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</si>
  <si>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</si>
  <si>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</si>
  <si>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</si>
  <si>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</si>
  <si>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</si>
  <si>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</si>
  <si>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</si>
  <si>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</si>
  <si>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</si>
  <si>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</si>
  <si>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</si>
  <si>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</si>
  <si>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</si>
  <si>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</si>
  <si>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</si>
  <si>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</si>
  <si>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</si>
  <si>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</si>
  <si>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</si>
  <si>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</si>
  <si>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</si>
  <si>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</si>
  <si>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</si>
  <si>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</si>
  <si>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</si>
  <si>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</si>
  <si>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</si>
  <si>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</si>
  <si>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</si>
  <si>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</si>
  <si>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</si>
  <si>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</si>
  <si>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</si>
  <si>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</si>
  <si>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</si>
  <si>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</si>
  <si>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</si>
  <si>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</si>
  <si>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</si>
  <si>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</si>
  <si>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</si>
  <si>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</si>
  <si>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</si>
  <si>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</si>
  <si>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</si>
  <si>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</si>
  <si>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</si>
  <si>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</si>
  <si>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</si>
  <si>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</si>
  <si>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</si>
  <si>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</si>
  <si>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</si>
  <si>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</si>
  <si>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</si>
  <si>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</si>
  <si>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</si>
  <si>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</si>
  <si>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</si>
  <si>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</si>
  <si>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</si>
  <si>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</si>
  <si>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</si>
  <si>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</si>
  <si>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</si>
  <si>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</si>
  <si>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</si>
  <si>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</si>
  <si>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</si>
  <si>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</si>
  <si>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</si>
  <si>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</si>
  <si>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</si>
  <si>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</si>
  <si>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</si>
  <si>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</si>
  <si>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</si>
  <si>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</si>
  <si>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</si>
  <si>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</si>
  <si>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</si>
  <si>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</si>
  <si>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</si>
  <si>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</si>
  <si>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</si>
  <si>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</si>
  <si>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</si>
  <si>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</si>
  <si>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</si>
  <si>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</si>
  <si>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</si>
  <si>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</si>
  <si>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</si>
  <si>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</si>
  <si>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</si>
  <si>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</si>
  <si>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</si>
  <si>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</si>
  <si>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</si>
  <si>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</si>
  <si>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</si>
  <si>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</si>
  <si>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</si>
  <si>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</si>
  <si>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</si>
  <si>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</si>
  <si>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</si>
  <si>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</si>
  <si>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</si>
  <si>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</si>
  <si>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</si>
  <si>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</si>
  <si>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</si>
  <si>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</si>
  <si>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</si>
  <si>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</si>
  <si>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</si>
  <si>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</si>
  <si>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</si>
  <si>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</si>
  <si>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</si>
  <si>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</si>
  <si>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</si>
  <si>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</si>
  <si>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</si>
  <si>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</si>
  <si>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</si>
  <si>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</si>
  <si>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</si>
  <si>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</si>
  <si>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</si>
  <si>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</si>
  <si>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</si>
  <si>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</si>
  <si>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</si>
  <si>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</si>
  <si>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</si>
  <si>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</si>
  <si>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</si>
  <si>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</si>
  <si>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</si>
  <si>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</si>
  <si>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</si>
  <si>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</si>
  <si>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</si>
  <si>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</si>
  <si>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</si>
  <si>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</si>
  <si>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</si>
  <si>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</si>
  <si>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</si>
  <si>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</si>
  <si>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</si>
  <si>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</si>
  <si>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</si>
  <si>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</si>
  <si>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</si>
  <si>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</si>
  <si>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</si>
  <si>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</si>
  <si>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</si>
  <si>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</si>
  <si>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</si>
  <si>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</si>
  <si>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</si>
  <si>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</si>
  <si>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</si>
  <si>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</si>
  <si>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</si>
  <si>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</si>
  <si>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</si>
  <si>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</si>
  <si>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</si>
  <si>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</si>
  <si>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</si>
  <si>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</si>
  <si>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</si>
  <si>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</si>
  <si>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</si>
  <si>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</si>
  <si>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</si>
  <si>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</si>
  <si>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</si>
  <si>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</si>
  <si>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</si>
  <si>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</si>
  <si>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</si>
  <si>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</si>
  <si>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</si>
  <si>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</si>
  <si>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</si>
  <si>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</si>
  <si>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</si>
  <si>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</si>
  <si>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</si>
  <si>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</si>
  <si>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</si>
  <si>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</si>
  <si>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</si>
  <si>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</si>
  <si>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</si>
  <si>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</si>
  <si>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</si>
  <si>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</si>
  <si>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</si>
  <si>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</si>
  <si>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</si>
  <si>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</si>
  <si>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</si>
  <si>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</si>
  <si>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</si>
  <si>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</si>
  <si>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</si>
  <si>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</si>
  <si>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</si>
  <si>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</si>
  <si>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</si>
  <si>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</si>
  <si>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</si>
  <si>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</si>
  <si>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</si>
  <si>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</si>
  <si>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</si>
  <si>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</si>
  <si>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</si>
  <si>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</si>
  <si>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</si>
  <si>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</si>
  <si>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</si>
  <si>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</si>
  <si>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</si>
  <si>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</si>
  <si>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</si>
  <si>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</si>
  <si>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</si>
  <si>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</si>
  <si>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</si>
  <si>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</si>
  <si>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</si>
  <si>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</si>
  <si>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</si>
  <si>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</si>
  <si>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</si>
  <si>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</si>
  <si>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</si>
  <si>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</si>
  <si>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</si>
  <si>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</si>
  <si>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</si>
  <si>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</si>
  <si>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</si>
  <si>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</si>
  <si>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</si>
  <si>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</si>
  <si>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</si>
  <si>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</si>
  <si>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</si>
  <si>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</si>
  <si>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</si>
  <si>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</si>
  <si>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</si>
  <si>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</si>
  <si>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</si>
  <si>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</si>
  <si>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</si>
  <si>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</si>
  <si>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</si>
  <si>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</si>
  <si>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</si>
  <si>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</si>
  <si>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</si>
  <si>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</si>
  <si>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</si>
  <si>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</si>
  <si>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</si>
  <si>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</si>
  <si>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</si>
  <si>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</si>
  <si>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</si>
  <si>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</si>
  <si>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</si>
  <si>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</si>
  <si>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</si>
  <si>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</si>
  <si>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</si>
  <si>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</si>
  <si>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</si>
  <si>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</si>
  <si>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</si>
  <si>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</si>
  <si>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</si>
  <si>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</si>
  <si>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</si>
  <si>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</si>
  <si>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</si>
  <si>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</si>
  <si>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</si>
  <si>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</si>
  <si>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</si>
  <si>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</si>
  <si>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</si>
  <si>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</si>
  <si>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</si>
  <si>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</si>
  <si>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</si>
  <si>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</si>
  <si>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</si>
  <si>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</si>
  <si>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</si>
  <si>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</si>
  <si>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</si>
  <si>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</si>
  <si>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</si>
  <si>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</si>
  <si>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</si>
  <si>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</si>
  <si>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</si>
  <si>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</si>
  <si>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</si>
  <si>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</si>
  <si>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</si>
  <si>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</si>
  <si>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</si>
  <si>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</si>
  <si>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</si>
  <si>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</si>
  <si>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</si>
  <si>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</si>
  <si>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</si>
  <si>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</si>
  <si>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</si>
  <si>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</si>
  <si>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</si>
  <si>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</si>
  <si>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</si>
  <si>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</si>
  <si>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</si>
  <si>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</si>
  <si>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</si>
  <si>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</si>
  <si>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</si>
  <si>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</si>
  <si>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</si>
  <si>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</si>
  <si>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</si>
  <si>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</si>
  <si>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</si>
  <si>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</si>
  <si>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</si>
  <si>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</si>
  <si>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</si>
  <si>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</si>
  <si>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</si>
  <si>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</si>
  <si>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</si>
  <si>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</si>
  <si>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</si>
  <si>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</si>
  <si>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</si>
  <si>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</si>
  <si>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</si>
  <si>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</si>
  <si>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</si>
  <si>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</si>
  <si>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</si>
  <si>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</si>
  <si>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</si>
  <si>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</si>
  <si>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</si>
  <si>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</si>
  <si>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</si>
  <si>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</si>
  <si>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</si>
  <si>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</si>
  <si>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</si>
  <si>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</si>
  <si>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</si>
  <si>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</si>
  <si>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</si>
  <si>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</si>
  <si>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</si>
  <si>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</si>
  <si>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</si>
  <si>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</si>
  <si>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</si>
  <si>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</si>
  <si>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</si>
  <si>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</si>
  <si>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</si>
  <si>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</si>
  <si>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</si>
  <si>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</si>
  <si>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</si>
  <si>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</si>
  <si>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</si>
  <si>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</si>
  <si>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</si>
  <si>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</si>
  <si>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</si>
  <si>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</si>
  <si>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</si>
  <si>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</si>
  <si>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</si>
  <si>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</si>
  <si>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</si>
  <si>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</si>
  <si>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</si>
  <si>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</si>
  <si>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</si>
  <si>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</si>
  <si>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</si>
  <si>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</si>
  <si>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</si>
  <si>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</si>
  <si>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</si>
  <si>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</si>
  <si>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</si>
  <si>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</si>
  <si>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</si>
  <si>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</si>
  <si>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</si>
  <si>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</si>
  <si>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</si>
  <si>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</si>
  <si>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</si>
  <si>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</si>
  <si>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</si>
  <si>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</si>
  <si>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</si>
  <si>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</si>
  <si>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</si>
  <si>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</si>
  <si>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</si>
  <si>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</si>
  <si>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</si>
  <si>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</si>
  <si>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</si>
  <si>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</si>
  <si>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</si>
  <si>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</si>
  <si>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</si>
  <si>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</si>
  <si>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</si>
  <si>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</si>
  <si>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</si>
  <si>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</si>
  <si>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</si>
  <si>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</si>
  <si>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</si>
  <si>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</si>
  <si>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</si>
  <si>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</si>
  <si>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</si>
  <si>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</si>
  <si>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</si>
  <si>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</si>
  <si>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</si>
  <si>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</si>
  <si>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</si>
  <si>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</si>
  <si>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</si>
  <si>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</si>
  <si>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</si>
  <si>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</si>
  <si>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</si>
  <si>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</si>
  <si>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</si>
  <si>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</si>
  <si>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</si>
  <si>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</si>
  <si>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</si>
  <si>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</si>
  <si>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</si>
  <si>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</si>
  <si>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</si>
  <si>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</si>
  <si>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</si>
  <si>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</si>
  <si>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</si>
  <si>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</si>
  <si>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</si>
  <si>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</si>
  <si>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</si>
  <si>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</si>
  <si>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</si>
  <si>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</si>
  <si>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</si>
  <si>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</si>
  <si>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</si>
  <si>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</si>
  <si>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</si>
  <si>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</si>
  <si>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</si>
  <si>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</si>
  <si>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</si>
  <si>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</si>
  <si>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</si>
  <si>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</si>
  <si>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</si>
  <si>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</si>
  <si>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</si>
  <si>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</si>
  <si>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</si>
  <si>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</si>
  <si>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</si>
  <si>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</si>
  <si>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</si>
  <si>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</si>
  <si>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</si>
  <si>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</si>
  <si>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</si>
  <si>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</si>
  <si>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</si>
  <si>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</si>
  <si>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</si>
  <si>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</si>
  <si>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</si>
  <si>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</si>
  <si>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</si>
  <si>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</si>
  <si>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</si>
  <si>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</si>
  <si>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</si>
  <si>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</si>
  <si>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</si>
  <si>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</si>
  <si>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</si>
  <si>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</si>
  <si>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</si>
  <si>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</si>
  <si>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</si>
  <si>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</si>
  <si>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</si>
  <si>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</si>
  <si>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</si>
  <si>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</si>
  <si>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</si>
  <si>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</si>
  <si>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</si>
  <si>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</si>
  <si>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</si>
  <si>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</si>
  <si>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</si>
  <si>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</si>
  <si>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</si>
  <si>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</si>
  <si>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</si>
  <si>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</si>
  <si>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</si>
  <si>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</si>
  <si>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</si>
  <si>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</si>
  <si>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</si>
  <si>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</si>
  <si>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</si>
  <si>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</si>
  <si>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</si>
  <si>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</si>
  <si>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</si>
  <si>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</si>
  <si>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</si>
  <si>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</si>
  <si>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</si>
  <si>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</si>
  <si>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</si>
  <si>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</si>
  <si>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</si>
  <si>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</si>
  <si>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</si>
  <si>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</si>
  <si>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</si>
  <si>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</si>
  <si>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</si>
  <si>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</si>
  <si>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</si>
  <si>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</si>
  <si>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</si>
  <si>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</si>
  <si>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</si>
  <si>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</si>
  <si>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</si>
  <si>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</si>
  <si>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</si>
  <si>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</si>
  <si>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</si>
  <si>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</si>
  <si>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</si>
  <si>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</si>
  <si>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</si>
  <si>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</si>
  <si>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</si>
  <si>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</si>
  <si>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</si>
  <si>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</si>
  <si>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</si>
  <si>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</si>
  <si>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</si>
  <si>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</si>
  <si>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</si>
  <si>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</si>
  <si>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</si>
  <si>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</si>
  <si>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</si>
  <si>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</si>
  <si>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</si>
  <si>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</si>
  <si>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</si>
  <si>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</si>
  <si>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</si>
  <si>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</si>
  <si>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</si>
  <si>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</si>
  <si>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</si>
  <si>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</si>
  <si>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</si>
  <si>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</si>
  <si>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</si>
  <si>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</si>
  <si>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</si>
  <si>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</si>
  <si>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</si>
  <si>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</si>
  <si>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</si>
  <si>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</si>
  <si>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</si>
  <si>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</si>
  <si>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</si>
  <si>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</si>
  <si>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</si>
  <si>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</si>
  <si>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</si>
  <si>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</si>
  <si>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</si>
  <si>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</si>
  <si>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</si>
  <si>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</si>
  <si>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</si>
  <si>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</si>
  <si>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</si>
  <si>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</si>
  <si>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</si>
  <si>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</si>
  <si>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</si>
  <si>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</si>
  <si>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</si>
  <si>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</si>
  <si>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</si>
  <si>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</si>
  <si>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</si>
  <si>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</si>
  <si>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</si>
  <si>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</si>
  <si>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</si>
  <si>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</si>
  <si>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</si>
  <si>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</si>
  <si>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</si>
  <si>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</si>
  <si>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</si>
  <si>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</si>
  <si>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</si>
  <si>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</si>
  <si>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</si>
  <si>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</si>
  <si>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</si>
  <si>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</si>
  <si>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</si>
  <si>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</si>
  <si>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</si>
  <si>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</si>
  <si>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</si>
  <si>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</si>
  <si>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</si>
  <si>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</si>
  <si>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</si>
  <si>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</si>
  <si>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</si>
  <si>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</si>
  <si>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</si>
  <si>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</si>
  <si>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</si>
  <si>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</si>
  <si>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</si>
  <si>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</si>
  <si>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</si>
  <si>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</si>
  <si>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</si>
  <si>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</si>
  <si>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</si>
  <si>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</si>
  <si>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</si>
  <si>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</si>
  <si>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</si>
  <si>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</si>
  <si>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</si>
  <si>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</si>
  <si>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</si>
  <si>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</si>
  <si>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</si>
  <si>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</si>
  <si>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</si>
  <si>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</si>
  <si>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</si>
  <si>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</si>
  <si>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</si>
  <si>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</si>
  <si>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</si>
  <si>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</si>
  <si>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</si>
  <si>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</si>
  <si>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</si>
  <si>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</si>
  <si>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</si>
  <si>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</si>
  <si>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</si>
  <si>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</si>
  <si>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</si>
  <si>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</si>
  <si>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</si>
  <si>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</si>
  <si>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</si>
  <si>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</si>
  <si>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</si>
  <si>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</si>
  <si>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</si>
  <si>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</si>
  <si>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</si>
  <si>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</si>
  <si>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</si>
  <si>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</si>
  <si>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</si>
  <si>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</si>
  <si>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</si>
  <si>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</si>
  <si>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</si>
  <si>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</si>
  <si>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</si>
  <si>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</si>
  <si>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</si>
  <si>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</si>
  <si>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</si>
  <si>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</si>
  <si>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</si>
  <si>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</si>
  <si>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</si>
  <si>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</si>
  <si>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</si>
  <si>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</si>
  <si>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</si>
  <si>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</si>
  <si>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</si>
  <si>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</si>
  <si>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</si>
  <si>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</si>
  <si>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</si>
  <si>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</si>
  <si>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</si>
  <si>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</si>
  <si>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</si>
  <si>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</si>
  <si>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</si>
  <si>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</si>
  <si>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</si>
  <si>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</si>
  <si>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</si>
  <si>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</si>
  <si>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</si>
  <si>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</si>
  <si>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</si>
  <si>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</si>
  <si>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</si>
  <si>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</si>
  <si>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</si>
  <si>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</si>
  <si>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</si>
  <si>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</si>
  <si>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</si>
  <si>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</si>
  <si>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</si>
  <si>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</si>
  <si>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</si>
  <si>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</si>
  <si>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</si>
  <si>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</si>
  <si>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</si>
  <si>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</si>
  <si>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</si>
  <si>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</si>
  <si>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</si>
  <si>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</si>
  <si>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</si>
  <si>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</si>
  <si>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</si>
  <si>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</si>
  <si>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</si>
  <si>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</si>
  <si>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</si>
  <si>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</si>
  <si>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</si>
  <si>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</si>
  <si>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</si>
  <si>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</si>
  <si>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</si>
  <si>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</si>
  <si>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</si>
  <si>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</si>
  <si>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</si>
  <si>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</si>
  <si>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</si>
  <si>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</si>
  <si>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</si>
  <si>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</si>
  <si>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</si>
  <si>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</si>
  <si>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</si>
  <si>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</si>
  <si>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</si>
  <si>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</si>
  <si>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</si>
  <si>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</si>
  <si>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</si>
  <si>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</si>
  <si>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</si>
  <si>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</si>
  <si>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</si>
  <si>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</si>
  <si>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</si>
  <si>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</si>
  <si>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</si>
  <si>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</si>
  <si>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</si>
  <si>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</si>
  <si>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</si>
  <si>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</si>
  <si>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</si>
  <si>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</si>
  <si>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</si>
  <si>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</si>
  <si>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</si>
  <si>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</si>
  <si>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</si>
  <si>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</si>
  <si>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</si>
  <si>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</si>
  <si>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</si>
  <si>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</si>
  <si>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</si>
  <si>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</si>
  <si>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</si>
  <si>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</si>
  <si>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</si>
  <si>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</si>
  <si>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</si>
  <si>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</si>
  <si>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</si>
  <si>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</si>
  <si>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</si>
  <si>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</si>
  <si>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</si>
  <si>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</si>
  <si>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</si>
  <si>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</si>
  <si>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</si>
  <si>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</si>
  <si>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</si>
  <si>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</si>
  <si>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</si>
  <si>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</si>
  <si>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</si>
  <si>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</si>
  <si>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</si>
  <si>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</si>
  <si>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</si>
  <si>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</si>
  <si>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</si>
  <si>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</si>
  <si>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</si>
  <si>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</si>
  <si>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</si>
  <si>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</si>
  <si>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</si>
  <si>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</si>
  <si>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</si>
  <si>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</si>
  <si>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</si>
  <si>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</si>
  <si>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</si>
  <si>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</si>
  <si>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</si>
  <si>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</si>
  <si>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</si>
  <si>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</si>
  <si>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</si>
  <si>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</si>
  <si>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</si>
  <si>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</si>
  <si>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</si>
  <si>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</si>
  <si>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</si>
  <si>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</si>
  <si>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</si>
  <si>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</si>
  <si>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</si>
  <si>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</si>
  <si>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</si>
  <si>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</si>
  <si>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</si>
  <si>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</si>
  <si>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</si>
  <si>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</si>
  <si>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</si>
  <si>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</si>
  <si>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</si>
  <si>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</si>
  <si>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</si>
  <si>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</si>
  <si>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</si>
  <si>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</si>
  <si>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</si>
  <si>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</si>
  <si>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</si>
  <si>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</si>
  <si>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</si>
  <si>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</si>
  <si>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</si>
  <si>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</si>
  <si>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</si>
  <si>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</si>
  <si>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</si>
  <si>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</si>
  <si>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</si>
  <si>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</si>
  <si>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</si>
  <si>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</si>
  <si>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</si>
  <si>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</si>
  <si>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</si>
  <si>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</si>
  <si>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</si>
  <si>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</si>
  <si>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</si>
  <si>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</si>
  <si>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</si>
  <si>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</si>
  <si>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</si>
  <si>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</si>
  <si>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</si>
  <si>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</si>
  <si>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</si>
  <si>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</si>
  <si>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</si>
  <si>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</si>
  <si>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</si>
  <si>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</si>
  <si>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</si>
  <si>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</si>
  <si>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</si>
  <si>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</si>
  <si>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</si>
  <si>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</si>
  <si>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</si>
  <si>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</si>
  <si>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</si>
  <si>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</si>
  <si>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</si>
  <si>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</si>
  <si>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</si>
  <si>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</si>
  <si>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</si>
  <si>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</si>
  <si>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</si>
  <si>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</si>
  <si>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</si>
  <si>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</si>
  <si>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</si>
  <si>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</si>
  <si>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</si>
  <si>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</si>
  <si>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</si>
  <si>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</si>
  <si>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</si>
  <si>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</si>
  <si>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</si>
  <si>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</si>
  <si>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</si>
  <si>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</si>
  <si>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</si>
  <si>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</si>
  <si>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</si>
  <si>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</si>
  <si>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</si>
  <si>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</si>
  <si>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</si>
  <si>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</si>
  <si>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</si>
  <si>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</si>
  <si>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</si>
  <si>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</si>
  <si>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</si>
  <si>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</si>
  <si>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</si>
  <si>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</si>
  <si>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</si>
  <si>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</si>
  <si>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</si>
  <si>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</si>
  <si>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</si>
  <si>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</si>
  <si>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</si>
  <si>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</si>
  <si>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</si>
  <si>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</si>
  <si>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</si>
  <si>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</si>
  <si>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</si>
  <si>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</si>
  <si>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</si>
  <si>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</si>
  <si>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</si>
  <si>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</si>
  <si>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</si>
  <si>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</si>
  <si>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</si>
  <si>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</si>
  <si>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</si>
  <si>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</si>
  <si>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</si>
  <si>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</si>
  <si>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</si>
  <si>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</si>
  <si>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</si>
  <si>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</si>
  <si>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</si>
  <si>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</si>
  <si>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</si>
  <si>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</si>
  <si>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</si>
  <si>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</si>
  <si>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</si>
  <si>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</si>
  <si>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</si>
  <si>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</si>
  <si>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</si>
  <si>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</si>
  <si>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</si>
  <si>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</si>
  <si>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</si>
  <si>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</si>
  <si>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</si>
  <si>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</si>
  <si>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</si>
  <si>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</si>
  <si>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</si>
  <si>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</si>
  <si>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</si>
  <si>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</si>
  <si>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</si>
  <si>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</si>
  <si>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</si>
  <si>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</si>
  <si>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</si>
  <si>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</si>
  <si>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</si>
  <si>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</si>
  <si>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</si>
  <si>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</si>
  <si>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</si>
  <si>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</si>
  <si>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</si>
  <si>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</si>
  <si>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</si>
  <si>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</si>
  <si>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</si>
  <si>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</si>
  <si>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</si>
  <si>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</si>
  <si>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</si>
  <si>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</si>
  <si>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</si>
  <si>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</si>
  <si>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</si>
  <si>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</si>
  <si>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</si>
  <si>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</si>
  <si>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</si>
  <si>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</si>
  <si>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</si>
  <si>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</si>
  <si>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</si>
  <si>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</si>
  <si>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</si>
  <si>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</si>
  <si>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</si>
  <si>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</si>
  <si>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</si>
  <si>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</si>
  <si>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</si>
  <si>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</si>
  <si>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</si>
  <si>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</si>
  <si>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</si>
  <si>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</si>
  <si>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</si>
  <si>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</si>
  <si>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</si>
  <si>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</si>
  <si>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</si>
  <si>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</si>
  <si>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</si>
  <si>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</si>
  <si>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</si>
  <si>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</si>
  <si>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</si>
  <si>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</si>
  <si>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</si>
  <si>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</si>
  <si>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</si>
  <si>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</si>
  <si>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</si>
  <si>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</si>
  <si>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</si>
  <si>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</si>
  <si>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</si>
  <si>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</si>
  <si>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</si>
  <si>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</si>
  <si>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</si>
  <si>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</si>
  <si>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</si>
  <si>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</si>
  <si>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</si>
  <si>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</si>
  <si>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</si>
  <si>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</si>
  <si>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</si>
  <si>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</si>
  <si>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</si>
  <si>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</si>
  <si>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</si>
  <si>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</si>
  <si>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</si>
  <si>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</si>
  <si>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</si>
  <si>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</si>
  <si>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</si>
  <si>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</si>
  <si>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</si>
  <si>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</si>
  <si>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</si>
  <si>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</si>
  <si>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</si>
  <si>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</si>
  <si>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</si>
  <si>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</si>
  <si>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</si>
  <si>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</si>
  <si>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</si>
  <si>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</si>
  <si>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</si>
  <si>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</si>
  <si>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</si>
  <si>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</si>
  <si>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</si>
  <si>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</si>
  <si>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</si>
  <si>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</si>
  <si>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</si>
  <si>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</si>
  <si>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</si>
  <si>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</si>
  <si>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</si>
  <si>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</si>
  <si>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</si>
  <si>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</si>
  <si>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</si>
  <si>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</si>
  <si>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</si>
  <si>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</si>
  <si>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</si>
  <si>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</si>
  <si>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</si>
  <si>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</si>
  <si>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</si>
  <si>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</si>
  <si>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</si>
  <si>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</si>
  <si>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</si>
  <si>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</si>
  <si>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</si>
  <si>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</si>
  <si>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</si>
  <si>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</si>
  <si>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</si>
  <si>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</si>
  <si>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</si>
  <si>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</si>
  <si>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</si>
  <si>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</si>
  <si>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</si>
  <si>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</si>
  <si>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</si>
  <si>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</si>
  <si>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</si>
  <si>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</si>
  <si>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</si>
  <si>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</si>
  <si>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</si>
  <si>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</si>
  <si>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</si>
  <si>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</si>
  <si>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</si>
  <si>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</si>
  <si>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</si>
  <si>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</si>
  <si>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</si>
  <si>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</si>
  <si>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</si>
  <si>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</si>
  <si>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</si>
  <si>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</si>
  <si>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</si>
  <si>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</si>
  <si>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</si>
  <si>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</si>
  <si>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</si>
  <si>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</si>
  <si>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</si>
  <si>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</si>
  <si>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</si>
  <si>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</si>
  <si>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</si>
  <si>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</si>
  <si>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</si>
  <si>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</si>
  <si>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</si>
  <si>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</si>
  <si>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</si>
  <si>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</si>
  <si>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</si>
  <si>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</si>
  <si>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</si>
  <si>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</si>
  <si>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</si>
  <si>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</si>
  <si>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</si>
  <si>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</si>
  <si>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</si>
  <si>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</si>
  <si>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</si>
  <si>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</si>
  <si>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</si>
  <si>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</si>
  <si>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</si>
  <si>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</si>
  <si>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</si>
  <si>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</si>
  <si>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</si>
  <si>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</si>
  <si>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</si>
  <si>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</si>
  <si>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</si>
  <si>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</si>
  <si>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</si>
  <si>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</si>
  <si>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</si>
  <si>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</si>
  <si>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</si>
  <si>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</si>
  <si>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</si>
  <si>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</si>
  <si>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</si>
  <si>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</si>
  <si>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</si>
  <si>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</si>
  <si>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</si>
  <si>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</si>
  <si>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</si>
  <si>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</si>
  <si>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</si>
  <si>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</si>
  <si>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</si>
  <si>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</si>
  <si>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</si>
  <si>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</si>
  <si>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</si>
  <si>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</si>
  <si>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</si>
  <si>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</si>
  <si>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</si>
  <si>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</si>
  <si>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</si>
  <si>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</si>
  <si>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</si>
  <si>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</si>
  <si>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</si>
  <si>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</si>
  <si>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</si>
  <si>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</si>
  <si>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</si>
  <si>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</si>
  <si>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</si>
  <si>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</si>
  <si>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</si>
  <si>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</si>
  <si>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</si>
  <si>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</si>
  <si>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</si>
  <si>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</si>
  <si>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</si>
  <si>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</si>
  <si>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</si>
  <si>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</si>
  <si>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</si>
  <si>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</si>
  <si>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</si>
  <si>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</si>
  <si>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</si>
  <si>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</si>
  <si>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</si>
  <si>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</si>
  <si>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</si>
  <si>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</si>
  <si>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</si>
  <si>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</si>
  <si>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</si>
  <si>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</si>
  <si>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</si>
  <si>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</si>
  <si>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</si>
  <si>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</si>
  <si>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</si>
  <si>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</si>
  <si>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</si>
  <si>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</si>
  <si>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</si>
  <si>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</si>
  <si>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</si>
  <si>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</si>
  <si>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</si>
  <si>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</si>
  <si>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</si>
  <si>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</si>
  <si>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</si>
  <si>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</si>
  <si>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</si>
  <si>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</si>
  <si>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</si>
  <si>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</si>
  <si>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</si>
  <si>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</si>
  <si>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</si>
  <si>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</si>
  <si>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</si>
  <si>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</si>
  <si>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</si>
  <si>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</si>
  <si>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</si>
  <si>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</si>
  <si>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</si>
  <si>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</si>
  <si>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</si>
  <si>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</si>
  <si>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</si>
  <si>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</si>
  <si>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</si>
  <si>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</si>
  <si>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</si>
  <si>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</si>
  <si>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</si>
  <si>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</si>
  <si>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</si>
  <si>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</si>
  <si>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</si>
  <si>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</si>
  <si>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</si>
  <si>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</si>
  <si>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</si>
  <si>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</si>
  <si>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</si>
  <si>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</si>
  <si>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</si>
  <si>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</si>
  <si>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</si>
  <si>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</si>
  <si>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</si>
  <si>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</si>
  <si>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</si>
  <si>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</si>
  <si>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</si>
  <si>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</si>
  <si>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</si>
  <si>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</si>
  <si>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</si>
  <si>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</si>
  <si>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</si>
  <si>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</si>
  <si>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</si>
  <si>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</si>
  <si>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</si>
  <si>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</si>
  <si>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</si>
  <si>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</si>
  <si>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</si>
  <si>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</si>
  <si>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</si>
  <si>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</si>
  <si>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</si>
  <si>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</si>
  <si>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</si>
  <si>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</si>
  <si>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</si>
  <si>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</si>
  <si>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</si>
  <si>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</si>
  <si>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</si>
  <si>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</si>
  <si>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</si>
  <si>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</si>
  <si>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</si>
  <si>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</si>
  <si>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</si>
  <si>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</si>
  <si>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</si>
  <si>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</si>
  <si>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</si>
  <si>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</si>
  <si>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</si>
  <si>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</si>
  <si>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</si>
  <si>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</si>
  <si>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</si>
  <si>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</si>
  <si>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</si>
  <si>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</si>
  <si>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</si>
  <si>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</si>
  <si>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</si>
  <si>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</si>
  <si>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</si>
  <si>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</si>
  <si>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</si>
  <si>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</si>
  <si>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</si>
  <si>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</si>
  <si>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</si>
  <si>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</si>
  <si>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</si>
  <si>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</si>
  <si>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</si>
  <si>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</si>
  <si>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</si>
  <si>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</si>
  <si>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</si>
  <si>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</si>
  <si>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</si>
  <si>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</si>
  <si>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</si>
  <si>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</si>
  <si>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</si>
  <si>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</si>
  <si>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</si>
  <si>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</si>
  <si>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</si>
  <si>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</si>
  <si>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</si>
  <si>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</si>
  <si>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</si>
  <si>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</si>
  <si>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</si>
  <si>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</si>
  <si>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</si>
  <si>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</si>
  <si>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</si>
  <si>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</si>
  <si>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</si>
  <si>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</si>
  <si>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</si>
  <si>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</si>
  <si>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</si>
  <si>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</si>
  <si>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</si>
  <si>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</si>
  <si>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</si>
  <si>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</si>
  <si>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</si>
  <si>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</si>
  <si>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</si>
  <si>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</si>
  <si>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</si>
  <si>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</si>
  <si>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</si>
  <si>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</si>
  <si>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</si>
  <si>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</si>
  <si>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</si>
  <si>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</si>
  <si>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</si>
  <si>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</si>
  <si>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</si>
  <si>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</si>
  <si>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</si>
  <si>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</si>
  <si>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</si>
  <si>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</si>
  <si>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</si>
  <si>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</si>
  <si>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</si>
  <si>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</si>
  <si>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</si>
  <si>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</si>
  <si>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</si>
  <si>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</si>
  <si>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</si>
  <si>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</si>
  <si>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</si>
  <si>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</si>
  <si>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</si>
  <si>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</si>
  <si>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</si>
  <si>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</si>
  <si>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</si>
  <si>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</si>
  <si>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</si>
  <si>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</si>
  <si>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</si>
  <si>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</si>
  <si>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</si>
  <si>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</si>
  <si>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</si>
  <si>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</si>
  <si>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</si>
  <si>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</si>
  <si>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</si>
  <si>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</si>
  <si>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</si>
  <si>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</si>
  <si>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</si>
  <si>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</si>
  <si>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</si>
  <si>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</si>
  <si>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</si>
  <si>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</si>
  <si>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</si>
  <si>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</si>
  <si>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</si>
  <si>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</si>
  <si>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</si>
  <si>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</si>
  <si>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</si>
  <si>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</si>
  <si>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</si>
  <si>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</si>
  <si>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</si>
  <si>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</si>
  <si>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</si>
  <si>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</si>
  <si>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</si>
  <si>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</si>
  <si>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</si>
  <si>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</si>
  <si>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</si>
  <si>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</si>
  <si>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</si>
  <si>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</si>
  <si>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</si>
  <si>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</si>
  <si>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</si>
  <si>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</si>
  <si>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</si>
  <si>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</si>
  <si>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</si>
  <si>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</si>
  <si>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</si>
  <si>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</si>
  <si>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</si>
  <si>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</si>
  <si>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</si>
  <si>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</si>
  <si>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</si>
  <si>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</si>
  <si>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</si>
  <si>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</si>
  <si>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</si>
  <si>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</si>
  <si>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</si>
  <si>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</si>
  <si>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</si>
  <si>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</si>
  <si>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</si>
  <si>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</si>
  <si>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</si>
  <si>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</si>
  <si>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</si>
  <si>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</si>
  <si>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</si>
  <si>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</si>
  <si>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</si>
  <si>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</si>
  <si>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</si>
  <si>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</si>
  <si>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</si>
  <si>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</si>
  <si>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</si>
  <si>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</si>
  <si>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</si>
  <si>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</si>
  <si>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</si>
  <si>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</si>
  <si>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</si>
  <si>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</si>
  <si>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</si>
  <si>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</si>
  <si>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</si>
  <si>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</si>
  <si>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</si>
  <si>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</si>
  <si>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</si>
  <si>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</si>
  <si>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</si>
  <si>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</si>
  <si>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</si>
  <si>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</si>
  <si>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</si>
  <si>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</si>
  <si>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</si>
  <si>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</si>
  <si>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</si>
  <si>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</si>
  <si>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</si>
  <si>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</si>
  <si>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</si>
  <si>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</si>
  <si>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</si>
  <si>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</si>
  <si>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</si>
  <si>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</si>
  <si>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</si>
  <si>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</si>
  <si>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</si>
  <si>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</si>
  <si>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</si>
  <si>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</si>
  <si>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</si>
  <si>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</si>
  <si>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</si>
  <si>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</si>
  <si>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</si>
  <si>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</si>
  <si>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</si>
  <si>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</si>
  <si>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</si>
  <si>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</si>
  <si>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</si>
  <si>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</si>
  <si>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</si>
  <si>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</si>
  <si>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</si>
  <si>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</si>
  <si>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</si>
  <si>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</si>
  <si>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</si>
  <si>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</si>
  <si>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</si>
  <si>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</si>
  <si>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</si>
  <si>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</si>
  <si>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</si>
  <si>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</si>
  <si>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</si>
  <si>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</si>
  <si>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</si>
  <si>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</si>
  <si>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</si>
  <si>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</si>
  <si>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</si>
  <si>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</si>
  <si>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</si>
  <si>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</si>
  <si>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</si>
  <si>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</si>
  <si>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</si>
  <si>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</si>
  <si>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</si>
  <si>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</si>
  <si>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</si>
  <si>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</si>
  <si>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</si>
  <si>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</si>
  <si>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</si>
  <si>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</si>
  <si>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</si>
  <si>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</si>
  <si>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</si>
  <si>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</si>
  <si>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</si>
  <si>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</si>
  <si>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</si>
  <si>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</si>
  <si>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</si>
  <si>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</si>
  <si>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</si>
  <si>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</si>
  <si>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</si>
  <si>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</si>
  <si>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</si>
  <si>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</si>
  <si>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</si>
  <si>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</si>
  <si>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</si>
  <si>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</si>
  <si>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</si>
  <si>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</si>
  <si>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</si>
  <si>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</si>
  <si>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</si>
  <si>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</si>
  <si>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</si>
  <si>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</si>
  <si>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</si>
  <si>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</si>
  <si>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</si>
  <si>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</si>
  <si>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</si>
  <si>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</si>
  <si>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</si>
  <si>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</si>
  <si>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</si>
  <si>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</si>
  <si>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</si>
  <si>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</si>
  <si>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</si>
  <si>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</si>
  <si>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</si>
  <si>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</si>
  <si>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</si>
  <si>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</si>
  <si>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</si>
  <si>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</si>
  <si>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</si>
  <si>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</si>
  <si>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</si>
  <si>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</si>
  <si>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</si>
  <si>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</si>
  <si>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</si>
  <si>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</si>
  <si>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</si>
  <si>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</si>
  <si>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</si>
  <si>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</si>
  <si>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</si>
  <si>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</si>
  <si>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</si>
  <si>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</si>
  <si>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</si>
  <si>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</si>
  <si>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</si>
  <si>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</si>
  <si>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</si>
  <si>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</si>
  <si>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</si>
  <si>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</si>
  <si>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</si>
  <si>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</si>
  <si>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</si>
  <si>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</si>
  <si>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</si>
  <si>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</si>
  <si>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</si>
  <si>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</si>
  <si>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</si>
  <si>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</si>
  <si>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</si>
  <si>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</si>
  <si>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</si>
  <si>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</si>
  <si>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</si>
  <si>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</si>
  <si>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</si>
  <si>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</si>
  <si>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</si>
  <si>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</si>
  <si>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</si>
  <si>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</si>
  <si>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</si>
  <si>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</si>
  <si>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</si>
  <si>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</si>
  <si>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</si>
  <si>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</si>
  <si>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</si>
  <si>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</si>
  <si>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</si>
  <si>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</si>
  <si>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</si>
  <si>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</si>
  <si>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</si>
  <si>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</si>
  <si>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</si>
  <si>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</si>
  <si>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</si>
  <si>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</si>
  <si>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</si>
  <si>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</si>
  <si>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</si>
  <si>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</si>
  <si>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</si>
  <si>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</si>
  <si>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</si>
  <si>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</si>
  <si>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</si>
  <si>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</si>
  <si>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</si>
  <si>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</si>
  <si>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</si>
  <si>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</si>
  <si>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</si>
  <si>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</si>
  <si>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</si>
  <si>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</si>
  <si>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</si>
  <si>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</si>
  <si>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</si>
  <si>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</si>
  <si>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</si>
  <si>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</si>
  <si>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</si>
  <si>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</si>
  <si>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</si>
  <si>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</si>
  <si>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</si>
  <si>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</si>
  <si>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</si>
  <si>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</si>
  <si>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</si>
  <si>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</si>
  <si>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</si>
  <si>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</si>
  <si>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</si>
  <si>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</si>
  <si>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</si>
  <si>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</si>
  <si>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</si>
  <si>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</si>
  <si>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</si>
  <si>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</si>
  <si>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</si>
  <si>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</si>
  <si>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</si>
  <si>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</si>
  <si>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</si>
  <si>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</si>
  <si>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</si>
  <si>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</si>
  <si>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</si>
  <si>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</si>
  <si>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</si>
  <si>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</si>
  <si>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</si>
  <si>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</si>
  <si>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</si>
  <si>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</si>
  <si>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</si>
  <si>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</si>
  <si>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</si>
  <si>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</si>
  <si>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</si>
  <si>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</si>
  <si>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</si>
  <si>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</si>
  <si>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</si>
  <si>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</si>
  <si>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</si>
  <si>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</si>
  <si>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</si>
  <si>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</si>
  <si>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</si>
  <si>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</si>
  <si>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</si>
  <si>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</si>
  <si>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</si>
  <si>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</si>
  <si>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</si>
  <si>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</si>
  <si>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</si>
  <si>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</si>
  <si>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</si>
  <si>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</si>
  <si>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</si>
  <si>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</si>
  <si>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</si>
  <si>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</si>
  <si>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</si>
  <si>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</si>
  <si>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</si>
  <si>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</si>
  <si>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</si>
  <si>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</si>
  <si>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</si>
  <si>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</si>
  <si>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</si>
  <si>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</si>
  <si>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</si>
  <si>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</si>
  <si>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</si>
  <si>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</si>
  <si>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</si>
  <si>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</si>
  <si>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</si>
  <si>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</si>
  <si>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</si>
  <si>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</si>
  <si>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</si>
  <si>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</si>
  <si>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</si>
  <si>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</si>
  <si>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</si>
  <si>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</si>
  <si>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</si>
  <si>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</si>
  <si>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</si>
  <si>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</si>
  <si>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</si>
  <si>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</si>
  <si>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</si>
  <si>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</si>
  <si>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</si>
  <si>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</si>
  <si>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</si>
  <si>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</si>
  <si>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</si>
  <si>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</si>
  <si>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</si>
  <si>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</si>
  <si>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</si>
  <si>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</si>
  <si>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</si>
  <si>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</si>
  <si>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</si>
  <si>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</si>
  <si>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</si>
  <si>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</si>
  <si>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</si>
  <si>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</si>
  <si>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</si>
  <si>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</si>
  <si>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</si>
  <si>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</si>
  <si>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</si>
  <si>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</si>
  <si>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</si>
  <si>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</si>
  <si>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</si>
  <si>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</si>
  <si>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</si>
  <si>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</si>
  <si>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</si>
  <si>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</si>
  <si>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</si>
  <si>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</si>
  <si>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</si>
  <si>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</si>
  <si>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</si>
  <si>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</si>
  <si>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</si>
  <si>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</si>
  <si>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</si>
  <si>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</si>
  <si>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</si>
  <si>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</si>
  <si>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</si>
  <si>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</si>
  <si>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</si>
  <si>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</si>
  <si>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</si>
  <si>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</si>
  <si>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</si>
  <si>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</si>
  <si>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</si>
  <si>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</si>
  <si>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</si>
  <si>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</si>
  <si>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</si>
  <si>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</si>
  <si>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</si>
  <si>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</si>
  <si>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</si>
  <si>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</si>
  <si>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</si>
  <si>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</si>
  <si>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</si>
  <si>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</si>
  <si>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</si>
  <si>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</si>
  <si>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</si>
  <si>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</si>
  <si>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</si>
  <si>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</si>
  <si>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</si>
  <si>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</si>
  <si>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</si>
  <si>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</si>
  <si>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</si>
  <si>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</si>
  <si>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</si>
  <si>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</si>
  <si>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</si>
  <si>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</si>
  <si>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</si>
  <si>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</si>
  <si>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</si>
  <si>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</si>
  <si>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</si>
  <si>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</si>
  <si>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</si>
  <si>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</si>
  <si>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</si>
  <si>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</si>
  <si>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</si>
  <si>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</si>
  <si>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</si>
  <si>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</si>
  <si>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</si>
  <si>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</si>
  <si>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</si>
  <si>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</si>
  <si>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</si>
  <si>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</si>
  <si>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</si>
  <si>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</si>
  <si>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</si>
  <si>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</si>
  <si>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</si>
  <si>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</si>
  <si>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</si>
  <si>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</si>
  <si>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</si>
  <si>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</si>
  <si>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</si>
  <si>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</si>
  <si>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</si>
  <si>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</si>
  <si>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</si>
  <si>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</si>
  <si>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</si>
  <si>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</si>
  <si>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</si>
  <si>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</si>
  <si>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</si>
  <si>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</si>
  <si>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</si>
  <si>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</si>
  <si>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</si>
  <si>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</si>
  <si>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</si>
  <si>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</si>
  <si>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</si>
  <si>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</si>
  <si>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</si>
  <si>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</si>
  <si>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</si>
  <si>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</si>
  <si>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</si>
  <si>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</si>
  <si>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</si>
  <si>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</si>
  <si>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</si>
  <si>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</si>
  <si>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</si>
  <si>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</si>
  <si>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</si>
  <si>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</si>
  <si>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</si>
  <si>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</si>
  <si>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</si>
  <si>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</si>
  <si>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</si>
  <si>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</si>
  <si>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</si>
  <si>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</si>
  <si>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</si>
  <si>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</si>
  <si>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</si>
  <si>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</si>
  <si>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</si>
  <si>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</si>
  <si>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</si>
  <si>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</si>
  <si>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</si>
  <si>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</si>
  <si>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</si>
  <si>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</si>
  <si>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</si>
  <si>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</si>
  <si>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</si>
  <si>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</si>
  <si>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</si>
  <si>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</si>
  <si>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</si>
  <si>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</si>
  <si>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</si>
  <si>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</si>
  <si>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</si>
  <si>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</si>
  <si>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</si>
  <si>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</si>
  <si>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</si>
  <si>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</si>
  <si>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</si>
  <si>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</si>
  <si>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</si>
  <si>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</si>
  <si>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</si>
  <si>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</si>
  <si>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</si>
  <si>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</si>
  <si>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</si>
  <si>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</si>
  <si>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</si>
  <si>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</si>
  <si>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</si>
  <si>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</si>
  <si>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</si>
  <si>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</si>
  <si>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</si>
  <si>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</si>
  <si>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</si>
  <si>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</si>
  <si>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</si>
  <si>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</si>
  <si>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</si>
  <si>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</si>
  <si>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</si>
  <si>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</si>
  <si>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</si>
  <si>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</si>
  <si>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</si>
  <si>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</si>
  <si>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</si>
  <si>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</si>
  <si>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</si>
  <si>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</si>
  <si>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</si>
  <si>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</si>
  <si>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</si>
  <si>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</si>
  <si>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</si>
  <si>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</si>
  <si>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</si>
  <si>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</si>
  <si>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</si>
  <si>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</si>
  <si>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</si>
  <si>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</si>
  <si>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</si>
  <si>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</si>
  <si>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</si>
  <si>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</si>
  <si>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</si>
  <si>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</si>
  <si>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</si>
  <si>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</si>
  <si>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</si>
  <si>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</si>
  <si>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</si>
  <si>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</si>
  <si>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</si>
  <si>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</si>
  <si>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</si>
  <si>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</si>
  <si>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</si>
  <si>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</si>
  <si>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</si>
  <si>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</si>
  <si>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</si>
  <si>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</si>
  <si>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</si>
  <si>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</si>
  <si>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</si>
  <si>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</si>
  <si>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</si>
  <si>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</si>
  <si>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</si>
  <si>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</si>
  <si>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</si>
  <si>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</si>
  <si>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</si>
  <si>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</si>
  <si>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</si>
  <si>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</si>
  <si>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</si>
  <si>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</si>
  <si>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</si>
  <si>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</si>
  <si>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</si>
  <si>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</si>
  <si>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</si>
  <si>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</si>
  <si>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</si>
  <si>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</si>
  <si>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</si>
  <si>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</si>
  <si>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</si>
  <si>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</si>
  <si>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</si>
  <si>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</si>
  <si>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</si>
  <si>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</si>
  <si>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</si>
  <si>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</si>
  <si>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</si>
  <si>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</si>
  <si>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</si>
  <si>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</si>
  <si>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</si>
  <si>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</si>
  <si>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</si>
  <si>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</si>
  <si>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</si>
  <si>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</si>
  <si>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</si>
  <si>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</si>
  <si>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</si>
  <si>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</si>
  <si>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</si>
  <si>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</si>
  <si>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</si>
  <si>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</si>
  <si>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</si>
  <si>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</si>
  <si>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</si>
  <si>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</si>
  <si>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</si>
  <si>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</si>
  <si>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</si>
  <si>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</si>
  <si>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</si>
  <si>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</si>
  <si>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</si>
  <si>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</si>
  <si>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</si>
  <si>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</si>
  <si>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</si>
  <si>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</si>
  <si>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</si>
  <si>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</si>
  <si>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</si>
  <si>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</si>
  <si>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</si>
  <si>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</si>
  <si>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</si>
  <si>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</si>
  <si>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</si>
  <si>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</si>
  <si>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</si>
  <si>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</si>
  <si>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</si>
  <si>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</si>
  <si>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</si>
  <si>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</si>
  <si>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</si>
  <si>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</si>
  <si>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</si>
  <si>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</si>
  <si>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</si>
  <si>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</si>
  <si>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</si>
  <si>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</si>
  <si>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</si>
  <si>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</si>
  <si>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</si>
  <si>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</si>
  <si>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</si>
  <si>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</si>
  <si>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</si>
  <si>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</si>
  <si>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</si>
  <si>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</si>
  <si>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</si>
  <si>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</si>
  <si>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</si>
  <si>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</si>
  <si>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</si>
  <si>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</si>
  <si>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</si>
  <si>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</si>
  <si>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</si>
  <si>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</si>
  <si>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</si>
  <si>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</si>
  <si>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</si>
  <si>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</si>
  <si>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</si>
  <si>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</si>
  <si>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</si>
  <si>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</si>
  <si>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</si>
  <si>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</si>
  <si>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</si>
  <si>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</si>
  <si>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</si>
  <si>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</si>
  <si>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</si>
  <si>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</si>
  <si>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</si>
  <si>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</si>
  <si>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</si>
  <si>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</si>
  <si>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</si>
  <si>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</si>
  <si>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</si>
  <si>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</si>
  <si>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</si>
  <si>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</si>
  <si>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</si>
  <si>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</si>
  <si>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</si>
  <si>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</si>
  <si>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</si>
  <si>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</si>
  <si>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</si>
  <si>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</si>
  <si>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</si>
  <si>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</si>
  <si>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</si>
  <si>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</si>
  <si>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</si>
  <si>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</si>
  <si>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</si>
  <si>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</si>
  <si>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</si>
  <si>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</si>
  <si>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</si>
  <si>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</si>
  <si>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</si>
  <si>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</si>
  <si>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</si>
  <si>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</si>
  <si>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</si>
  <si>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</si>
  <si>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</si>
  <si>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</si>
  <si>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</si>
  <si>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</si>
  <si>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</si>
  <si>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</si>
  <si>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</si>
  <si>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</si>
  <si>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</si>
  <si>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</si>
  <si>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</si>
  <si>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</si>
  <si>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</si>
  <si>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</si>
  <si>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</si>
  <si>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</si>
  <si>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</si>
  <si>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</si>
  <si>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</si>
  <si>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</si>
  <si>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</si>
  <si>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</si>
  <si>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</si>
  <si>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</si>
  <si>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</si>
  <si>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</si>
  <si>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</si>
  <si>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</si>
  <si>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</si>
  <si>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</si>
  <si>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</si>
  <si>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</si>
  <si>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</si>
  <si>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</si>
  <si>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</si>
  <si>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</si>
  <si>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</si>
  <si>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</si>
  <si>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</si>
  <si>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</si>
  <si>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</si>
  <si>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</si>
  <si>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</si>
  <si>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</si>
  <si>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</si>
  <si>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</si>
  <si>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</si>
  <si>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</si>
  <si>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</si>
  <si>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</si>
  <si>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</si>
  <si>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</si>
  <si>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</si>
  <si>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</si>
  <si>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</si>
  <si>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</si>
  <si>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</si>
  <si>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</si>
  <si>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</si>
  <si>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</si>
  <si>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</si>
  <si>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</si>
  <si>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</si>
  <si>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</si>
  <si>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</si>
  <si>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</si>
  <si>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</si>
  <si>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</si>
  <si>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</si>
  <si>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</si>
  <si>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</si>
  <si>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</si>
  <si>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</si>
  <si>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</si>
  <si>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</si>
  <si>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</si>
  <si>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</si>
  <si>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</si>
  <si>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</si>
  <si>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</si>
  <si>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</si>
  <si>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</si>
  <si>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</si>
  <si>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</si>
  <si>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</si>
  <si>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</si>
  <si>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</si>
  <si>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</si>
  <si>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</si>
  <si>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</si>
  <si>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</si>
  <si>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</si>
  <si>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</si>
  <si>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</si>
  <si>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</si>
  <si>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</si>
  <si>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</si>
  <si>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</si>
  <si>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</si>
  <si>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</si>
  <si>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</si>
  <si>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</si>
  <si>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</si>
  <si>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</si>
  <si>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</si>
  <si>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</si>
  <si>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</si>
  <si>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</si>
  <si>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</si>
  <si>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</si>
  <si>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</si>
  <si>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</si>
  <si>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</si>
  <si>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</si>
  <si>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</si>
  <si>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</si>
  <si>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</si>
  <si>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</si>
  <si>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</si>
  <si>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</si>
  <si>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</si>
  <si>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</si>
  <si>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</si>
  <si>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</si>
  <si>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</si>
  <si>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</si>
  <si>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</si>
  <si>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</si>
  <si>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</si>
  <si>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</si>
  <si>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</si>
  <si>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</si>
  <si>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</si>
  <si>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</si>
  <si>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</si>
  <si>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</si>
  <si>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</si>
  <si>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</si>
  <si>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</si>
  <si>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</si>
  <si>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</si>
  <si>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</si>
  <si>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</si>
  <si>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</si>
  <si>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</si>
  <si>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</si>
  <si>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</si>
  <si>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</si>
  <si>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</si>
  <si>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</si>
  <si>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</si>
  <si>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</si>
  <si>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</si>
  <si>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</si>
  <si>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</si>
  <si>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</si>
  <si>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</si>
  <si>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</si>
  <si>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</si>
  <si>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</si>
  <si>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</si>
  <si>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</si>
  <si>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</si>
  <si>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</si>
  <si>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</si>
  <si>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</si>
  <si>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</si>
  <si>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</si>
  <si>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</si>
  <si>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</si>
  <si>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</si>
  <si>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</si>
  <si>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</si>
  <si>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</si>
  <si>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</si>
  <si>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</si>
  <si>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</si>
  <si>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</si>
  <si>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</si>
  <si>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</si>
  <si>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</si>
  <si>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</si>
  <si>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</si>
  <si>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</si>
  <si>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</si>
  <si>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</si>
  <si>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</si>
  <si>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</si>
  <si>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</si>
  <si>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</si>
  <si>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</si>
  <si>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</si>
  <si>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</si>
  <si>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</si>
  <si>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</si>
  <si>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</si>
  <si>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</si>
  <si>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</si>
  <si>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</si>
  <si>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</si>
  <si>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</si>
  <si>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</si>
  <si>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</si>
  <si>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</si>
  <si>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</si>
  <si>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</si>
  <si>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</si>
  <si>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</si>
  <si>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</si>
  <si>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</si>
  <si>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</si>
  <si>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</si>
  <si>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</si>
  <si>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</si>
  <si>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</si>
  <si>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</si>
  <si>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</si>
  <si>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</si>
  <si>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</si>
  <si>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</si>
  <si>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</si>
  <si>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</si>
  <si>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</si>
  <si>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</si>
  <si>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</si>
  <si>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</si>
  <si>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</si>
  <si>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</si>
  <si>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</si>
  <si>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</si>
  <si>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</si>
  <si>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</si>
  <si>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</si>
  <si>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</si>
  <si>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</si>
  <si>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</si>
  <si>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</si>
  <si>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</si>
  <si>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</si>
  <si>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</si>
  <si>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</si>
  <si>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</si>
  <si>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</si>
  <si>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</si>
  <si>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</si>
  <si>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</si>
  <si>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</si>
  <si>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</si>
  <si>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</si>
  <si>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</si>
  <si>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</si>
  <si>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</si>
  <si>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</si>
  <si>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</si>
  <si>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</si>
  <si>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</si>
  <si>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</si>
  <si>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</si>
  <si>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</si>
  <si>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</si>
  <si>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</si>
  <si>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</si>
  <si>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</si>
  <si>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</si>
  <si>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</si>
  <si>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</si>
  <si>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</si>
  <si>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</si>
  <si>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</si>
  <si>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</si>
  <si>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</si>
  <si>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</si>
  <si>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</si>
  <si>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</si>
  <si>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</si>
  <si>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</si>
  <si>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</si>
  <si>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</si>
  <si>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</si>
  <si>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</si>
  <si>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</si>
  <si>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</si>
  <si>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</si>
  <si>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</si>
  <si>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</si>
  <si>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</si>
  <si>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</si>
  <si>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</si>
  <si>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</si>
  <si>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</si>
  <si>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</si>
  <si>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</si>
  <si>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</si>
  <si>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</si>
  <si>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</si>
  <si>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</si>
  <si>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</si>
  <si>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</si>
  <si>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</si>
  <si>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</si>
  <si>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</si>
  <si>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</si>
  <si>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</si>
  <si>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</si>
  <si>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</si>
  <si>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</si>
  <si>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</si>
  <si>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</si>
  <si>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</si>
  <si>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</si>
  <si>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</si>
  <si>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</si>
  <si>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</si>
  <si>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</si>
  <si>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</si>
  <si>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</si>
  <si>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</si>
  <si>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</si>
  <si>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</si>
  <si>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</si>
  <si>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</si>
  <si>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</si>
  <si>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</si>
  <si>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</si>
  <si>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</si>
  <si>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</si>
  <si>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</si>
  <si>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</si>
  <si>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</si>
  <si>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</si>
  <si>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</si>
  <si>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</si>
  <si>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</si>
  <si>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</si>
  <si>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</si>
  <si>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</si>
  <si>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</si>
  <si>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</si>
  <si>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</si>
  <si>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</si>
  <si>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</si>
  <si>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</si>
  <si>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</si>
  <si>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</si>
  <si>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</si>
  <si>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</si>
  <si>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</si>
  <si>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</si>
  <si>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</si>
  <si>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</si>
  <si>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</si>
  <si>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</si>
  <si>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</si>
  <si>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</si>
  <si>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</si>
  <si>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</si>
  <si>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</si>
  <si>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</si>
  <si>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</si>
  <si>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</si>
  <si>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</si>
  <si>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</si>
  <si>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</si>
  <si>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</si>
  <si>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</si>
  <si>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</si>
  <si>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</si>
  <si>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</si>
  <si>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</si>
  <si>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</si>
  <si>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</si>
  <si>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</si>
  <si>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</si>
  <si>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</si>
  <si>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</si>
  <si>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</si>
  <si>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</si>
  <si>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</si>
  <si>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</si>
  <si>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</si>
  <si>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</si>
  <si>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</si>
  <si>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</si>
  <si>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</si>
  <si>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</si>
  <si>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</si>
  <si>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</si>
  <si>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</si>
  <si>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</si>
  <si>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</si>
  <si>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</si>
  <si>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</si>
  <si>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</si>
  <si>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</si>
  <si>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</si>
  <si>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</si>
  <si>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</si>
  <si>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</si>
  <si>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</si>
  <si>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</si>
  <si>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</si>
  <si>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</si>
  <si>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</si>
  <si>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</si>
  <si>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</si>
  <si>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</si>
  <si>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</si>
  <si>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</si>
  <si>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</si>
  <si>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</si>
  <si>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</si>
  <si>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</si>
  <si>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</si>
  <si>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</si>
  <si>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</si>
  <si>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</si>
  <si>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</si>
  <si>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</si>
  <si>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</si>
  <si>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</si>
  <si>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</si>
  <si>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</si>
  <si>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</si>
  <si>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</si>
  <si>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</si>
  <si>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</si>
  <si>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</si>
  <si>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</si>
  <si>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</si>
  <si>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</si>
  <si>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</si>
  <si>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</si>
  <si>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</si>
  <si>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</si>
  <si>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</si>
  <si>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</si>
  <si>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</si>
  <si>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</si>
  <si>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</si>
  <si>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</si>
  <si>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</si>
  <si>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</si>
  <si>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</si>
  <si>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</si>
  <si>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</si>
  <si>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</si>
  <si>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</si>
  <si>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</si>
  <si>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</si>
  <si>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</si>
  <si>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</si>
  <si>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</si>
  <si>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</si>
  <si>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</si>
  <si>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</si>
  <si>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</si>
  <si>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</si>
  <si>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</si>
  <si>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</si>
  <si>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</si>
  <si>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</si>
  <si>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</si>
  <si>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</si>
  <si>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</si>
  <si>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</si>
  <si>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</si>
  <si>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</si>
  <si>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</si>
  <si>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</si>
  <si>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</si>
  <si>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</si>
  <si>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</si>
  <si>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</si>
  <si>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</si>
  <si>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</si>
  <si>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</si>
  <si>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</si>
  <si>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</si>
  <si>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</si>
  <si>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</si>
  <si>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</si>
  <si>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</si>
  <si>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</si>
  <si>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</si>
  <si>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</si>
  <si>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</si>
  <si>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</si>
  <si>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</si>
  <si>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</si>
  <si>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</si>
  <si>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</si>
  <si>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</si>
  <si>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</si>
  <si>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</si>
  <si>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</si>
  <si>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</si>
  <si>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</si>
  <si>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</si>
  <si>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</si>
  <si>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</si>
  <si>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</si>
  <si>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</si>
  <si>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</si>
  <si>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</si>
  <si>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</si>
  <si>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</si>
  <si>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</si>
  <si>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</si>
  <si>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</si>
  <si>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</si>
  <si>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</si>
  <si>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</si>
  <si>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</si>
  <si>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</si>
  <si>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</si>
  <si>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</si>
  <si>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</si>
  <si>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</si>
  <si>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</si>
  <si>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</si>
  <si>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</si>
  <si>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</si>
  <si>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</si>
  <si>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</si>
  <si>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</si>
  <si>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</si>
  <si>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</si>
  <si>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</si>
  <si>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</si>
  <si>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</si>
  <si>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</si>
  <si>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</si>
  <si>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</si>
  <si>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</si>
  <si>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</si>
  <si>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</si>
  <si>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</si>
  <si>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</si>
  <si>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</si>
  <si>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</si>
  <si>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</si>
  <si>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</si>
  <si>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</si>
  <si>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</si>
  <si>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</si>
  <si>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</si>
  <si>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</si>
  <si>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</si>
  <si>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</si>
  <si>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</si>
  <si>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</si>
  <si>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</si>
  <si>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</si>
  <si>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</si>
  <si>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</si>
  <si>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</si>
  <si>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</si>
  <si>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</si>
  <si>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</si>
  <si>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</si>
  <si>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</si>
  <si>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</si>
  <si>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</si>
  <si>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</si>
  <si>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</si>
  <si>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</si>
  <si>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</si>
  <si>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</si>
  <si>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</si>
  <si>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</si>
  <si>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</si>
  <si>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</si>
  <si>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</si>
  <si>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</si>
  <si>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</si>
  <si>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</si>
  <si>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</si>
  <si>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</si>
  <si>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</si>
  <si>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</si>
  <si>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</si>
  <si>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</si>
  <si>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</si>
  <si>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</si>
  <si>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</si>
  <si>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</si>
  <si>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</si>
  <si>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</si>
  <si>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</si>
  <si>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</si>
  <si>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</si>
  <si>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</si>
  <si>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</si>
  <si>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</si>
  <si>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</si>
  <si>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</si>
  <si>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</si>
  <si>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</si>
  <si>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</si>
  <si>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</si>
  <si>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</si>
  <si>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</si>
  <si>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</si>
  <si>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</si>
  <si>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</si>
  <si>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</si>
  <si>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</si>
  <si>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</si>
  <si>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</si>
  <si>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</si>
  <si>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</si>
  <si>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</si>
  <si>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</si>
  <si>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</si>
  <si>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</si>
  <si>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</si>
  <si>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</si>
  <si>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</si>
  <si>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</si>
  <si>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</si>
  <si>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</si>
  <si>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</si>
  <si>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</si>
  <si>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</si>
  <si>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</si>
  <si>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</si>
  <si>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</si>
  <si>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</si>
  <si>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</si>
  <si>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</si>
  <si>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</si>
  <si>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</si>
  <si>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</si>
  <si>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</si>
  <si>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</si>
  <si>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</si>
  <si>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</si>
  <si>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</si>
  <si>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</si>
  <si>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</si>
  <si>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</si>
  <si>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</si>
  <si>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</si>
  <si>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</si>
  <si>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</si>
  <si>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</si>
  <si>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</si>
  <si>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</si>
  <si>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</si>
  <si>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</si>
  <si>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</si>
  <si>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</si>
  <si>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</si>
  <si>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</si>
  <si>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</si>
  <si>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</si>
  <si>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</si>
  <si>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</si>
  <si>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</si>
  <si>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</si>
  <si>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</si>
  <si>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</si>
  <si>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</si>
  <si>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</si>
  <si>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</si>
  <si>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</si>
  <si>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</si>
  <si>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</si>
  <si>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</si>
  <si>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</si>
  <si>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</si>
  <si>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</si>
  <si>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</si>
  <si>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</si>
  <si>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</si>
  <si>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</si>
  <si>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</si>
  <si>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</si>
  <si>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</si>
  <si>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</si>
  <si>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</si>
  <si>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</si>
  <si>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</si>
  <si>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</si>
  <si>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</si>
  <si>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</si>
  <si>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</si>
  <si>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</si>
  <si>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</si>
  <si>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</si>
  <si>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</si>
  <si>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</si>
  <si>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</si>
  <si>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</si>
  <si>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</si>
  <si>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</si>
  <si>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</si>
  <si>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</si>
  <si>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</si>
  <si>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</si>
  <si>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</si>
  <si>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</si>
  <si>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</si>
  <si>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</si>
  <si>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</si>
  <si>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</si>
  <si>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</si>
  <si>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</si>
  <si>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</si>
  <si>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</si>
  <si>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</si>
  <si>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</si>
  <si>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</si>
  <si>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</si>
  <si>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</si>
  <si>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</si>
  <si>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</si>
  <si>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</si>
  <si>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</si>
  <si>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</si>
  <si>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</si>
  <si>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</si>
  <si>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</si>
  <si>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</si>
  <si>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</si>
  <si>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</si>
  <si>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</si>
  <si>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</si>
  <si>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</si>
  <si>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</si>
  <si>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</si>
  <si>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</si>
  <si>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</si>
  <si>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</si>
  <si>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</si>
  <si>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</si>
  <si>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</si>
  <si>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</si>
  <si>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</si>
  <si>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</si>
  <si>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</si>
  <si>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</si>
  <si>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</si>
  <si>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</si>
  <si>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</si>
  <si>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</si>
  <si>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</si>
  <si>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</si>
  <si>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</si>
  <si>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</si>
  <si>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</si>
  <si>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</si>
  <si>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</si>
  <si>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</si>
  <si>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</si>
  <si>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</si>
  <si>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</si>
  <si>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</si>
  <si>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</si>
  <si>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</si>
  <si>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</si>
  <si>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</si>
  <si>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</si>
  <si>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</si>
  <si>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</si>
  <si>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</si>
  <si>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</si>
  <si>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</si>
  <si>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</si>
  <si>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</si>
  <si>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</si>
  <si>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</si>
  <si>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</si>
  <si>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</si>
  <si>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</si>
  <si>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</si>
  <si>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</si>
  <si>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</si>
  <si>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</si>
  <si>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</si>
  <si>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</si>
  <si>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</si>
  <si>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</si>
  <si>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</si>
  <si>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</si>
  <si>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</si>
  <si>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</si>
  <si>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</si>
  <si>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</si>
  <si>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</si>
  <si>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</si>
  <si>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</si>
  <si>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</si>
  <si>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</si>
  <si>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</si>
  <si>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</si>
  <si>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</si>
  <si>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</si>
  <si>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</si>
  <si>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</si>
  <si>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</si>
  <si>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</si>
  <si>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</si>
  <si>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</si>
  <si>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</si>
  <si>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</si>
  <si>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</si>
  <si>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</si>
  <si>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</si>
  <si>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</si>
  <si>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</si>
  <si>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</si>
  <si>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</si>
  <si>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</si>
  <si>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</si>
  <si>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</si>
  <si>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</si>
  <si>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</si>
  <si>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</si>
  <si>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</si>
  <si>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</si>
  <si>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</si>
  <si>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</si>
  <si>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</si>
  <si>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</si>
  <si>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</si>
  <si>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</si>
  <si>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</si>
  <si>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</si>
  <si>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</si>
  <si>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</si>
  <si>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</si>
  <si>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</si>
  <si>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</si>
  <si>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</si>
  <si>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</si>
  <si>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</si>
  <si>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</si>
  <si>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</si>
  <si>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</si>
  <si>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</si>
  <si>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</si>
  <si>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</si>
  <si>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</si>
  <si>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</si>
  <si>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</si>
  <si>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</si>
  <si>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</si>
  <si>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</si>
  <si>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</si>
  <si>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</si>
  <si>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</si>
  <si>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</si>
  <si>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</si>
  <si>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</si>
  <si>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</si>
  <si>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</si>
  <si>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</si>
  <si>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</si>
  <si>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</si>
  <si>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</si>
  <si>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</si>
  <si>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</si>
  <si>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</si>
  <si>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</si>
  <si>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</si>
  <si>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</si>
  <si>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</si>
  <si>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</si>
  <si>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</si>
  <si>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</si>
  <si>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</si>
  <si>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</si>
  <si>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</si>
  <si>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</si>
  <si>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</si>
  <si>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</si>
  <si>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</si>
  <si>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</si>
  <si>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</si>
  <si>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</si>
  <si>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</si>
  <si>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</si>
  <si>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</si>
  <si>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</si>
  <si>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</si>
  <si>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</si>
  <si>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</si>
  <si>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</si>
  <si>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</si>
  <si>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</si>
  <si>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</si>
  <si>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</si>
  <si>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</si>
  <si>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</si>
  <si>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</si>
  <si>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</si>
  <si>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</si>
  <si>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</si>
  <si>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</si>
  <si>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</si>
  <si>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</si>
  <si>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</si>
  <si>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</si>
  <si>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</si>
  <si>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</si>
  <si>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</si>
  <si>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</si>
  <si>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</si>
  <si>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</si>
  <si>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</si>
  <si>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</si>
  <si>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</si>
  <si>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</si>
  <si>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</si>
  <si>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</si>
  <si>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</si>
  <si>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</si>
  <si>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</si>
  <si>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</si>
  <si>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</si>
  <si>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</si>
  <si>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</si>
  <si>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</si>
  <si>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</si>
  <si>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</si>
  <si>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</si>
  <si>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</si>
  <si>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</si>
  <si>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</si>
  <si>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</si>
  <si>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</si>
  <si>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</si>
  <si>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</si>
  <si>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</si>
  <si>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</si>
  <si>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</si>
  <si>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</si>
  <si>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</si>
  <si>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</si>
  <si>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</si>
  <si>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</si>
  <si>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</si>
  <si>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</si>
  <si>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</si>
  <si>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</si>
  <si>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</si>
  <si>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</si>
  <si>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</si>
  <si>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</si>
  <si>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</si>
  <si>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</si>
  <si>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</si>
  <si>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</si>
  <si>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</si>
  <si>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</si>
  <si>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</si>
  <si>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</si>
  <si>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</si>
  <si>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</si>
  <si>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</si>
  <si>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</si>
  <si>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</si>
  <si>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</si>
  <si>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</si>
  <si>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</si>
  <si>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</si>
  <si>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</si>
  <si>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</si>
  <si>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</si>
  <si>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</si>
  <si>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</si>
  <si>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</si>
  <si>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</si>
  <si>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</si>
  <si>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</si>
  <si>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</si>
  <si>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</si>
  <si>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</si>
  <si>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</si>
  <si>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</si>
  <si>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</si>
  <si>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</si>
  <si>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</si>
  <si>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</si>
  <si>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</si>
  <si>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</si>
  <si>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</si>
  <si>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</si>
  <si>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</si>
  <si>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</si>
  <si>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</si>
  <si>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</si>
  <si>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</si>
  <si>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</si>
  <si>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</si>
  <si>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</si>
  <si>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</si>
  <si>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</si>
  <si>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</si>
  <si>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</si>
  <si>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</si>
  <si>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</si>
  <si>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</si>
  <si>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</si>
  <si>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</si>
  <si>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</si>
  <si>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</si>
  <si>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</si>
  <si>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</si>
  <si>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</si>
  <si>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</si>
  <si>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</si>
  <si>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</si>
  <si>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</si>
  <si>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</si>
  <si>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</si>
  <si>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</si>
  <si>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</si>
  <si>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</si>
  <si>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</si>
  <si>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</si>
  <si>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</si>
  <si>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</si>
  <si>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</si>
  <si>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</si>
  <si>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</si>
  <si>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</si>
  <si>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</si>
  <si>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</si>
  <si>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</si>
  <si>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</si>
  <si>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</si>
  <si>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</si>
  <si>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</si>
  <si>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</si>
  <si>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</si>
  <si>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</si>
  <si>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</si>
  <si>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</si>
  <si>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</si>
  <si>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</si>
  <si>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</si>
  <si>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</si>
  <si>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</si>
  <si>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</si>
  <si>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</si>
  <si>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</si>
  <si>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</si>
  <si>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</si>
  <si>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</si>
  <si>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</si>
  <si>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</si>
  <si>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</si>
  <si>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</si>
  <si>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</si>
  <si>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</si>
  <si>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</si>
  <si>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</si>
  <si>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</si>
  <si>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</si>
  <si>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</si>
  <si>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</si>
  <si>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</si>
  <si>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</si>
  <si>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</si>
  <si>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</si>
  <si>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</si>
  <si>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</si>
  <si>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</si>
  <si>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</si>
  <si>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</si>
  <si>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</si>
  <si>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</si>
  <si>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</si>
  <si>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</si>
  <si>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</si>
  <si>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</si>
  <si>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</si>
  <si>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</si>
  <si>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</si>
  <si>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</si>
  <si>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</si>
  <si>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</si>
  <si>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</si>
  <si>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</si>
  <si>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</si>
  <si>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</si>
  <si>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</si>
  <si>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</si>
  <si>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</si>
  <si>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</si>
  <si>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</si>
  <si>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</si>
  <si>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</si>
  <si>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</si>
  <si>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</si>
  <si>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</si>
  <si>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</si>
  <si>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</si>
  <si>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</si>
  <si>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</si>
  <si>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</si>
  <si>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</si>
  <si>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</si>
  <si>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</si>
  <si>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</si>
  <si>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</si>
  <si>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</si>
  <si>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</si>
  <si>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</si>
  <si>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</si>
  <si>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</si>
  <si>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</si>
  <si>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</si>
  <si>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</si>
  <si>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</si>
  <si>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</si>
  <si>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</si>
  <si>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</si>
  <si>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</si>
  <si>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</si>
  <si>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</si>
  <si>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</si>
  <si>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</si>
  <si>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</si>
  <si>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</si>
  <si>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</si>
  <si>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</si>
  <si>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</si>
  <si>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</si>
  <si>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</si>
  <si>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</si>
  <si>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</si>
  <si>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</si>
  <si>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</si>
  <si>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</si>
  <si>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</si>
  <si>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</si>
  <si>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</si>
  <si>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</si>
  <si>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</si>
  <si>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</si>
  <si>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</si>
  <si>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</si>
  <si>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</si>
  <si>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</si>
  <si>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</si>
  <si>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</si>
  <si>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</si>
  <si>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</si>
  <si>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</si>
  <si>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</si>
  <si>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</si>
  <si>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</si>
  <si>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</si>
  <si>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</si>
  <si>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</si>
  <si>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</si>
  <si>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</si>
  <si>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</si>
  <si>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</si>
  <si>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</si>
  <si>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</si>
  <si>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</si>
  <si>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</si>
  <si>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</si>
  <si>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</si>
  <si>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</si>
  <si>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</si>
  <si>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</si>
  <si>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</si>
  <si>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</si>
  <si>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</si>
  <si>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</si>
  <si>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</si>
  <si>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</si>
  <si>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</si>
  <si>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</si>
  <si>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</si>
  <si>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</si>
  <si>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</si>
  <si>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</si>
  <si>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</si>
  <si>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</si>
  <si>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</si>
  <si>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</si>
  <si>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</si>
  <si>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</si>
  <si>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</si>
  <si>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</si>
  <si>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</si>
  <si>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</si>
  <si>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</si>
  <si>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</si>
  <si>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</si>
  <si>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</si>
  <si>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</si>
  <si>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</si>
  <si>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</si>
  <si>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</si>
  <si>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</si>
  <si>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</si>
  <si>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</si>
  <si>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</si>
  <si>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</si>
  <si>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</si>
  <si>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</si>
  <si>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</si>
  <si>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</si>
  <si>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</si>
  <si>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</si>
  <si>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</si>
  <si>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</si>
  <si>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</si>
  <si>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</si>
  <si>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</si>
  <si>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</si>
  <si>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</si>
  <si>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</si>
  <si>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</si>
  <si>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</si>
  <si>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</si>
  <si>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</si>
  <si>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</si>
  <si>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</si>
  <si>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</si>
  <si>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</si>
  <si>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</si>
  <si>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</si>
  <si>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</si>
  <si>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</si>
  <si>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</si>
  <si>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</si>
  <si>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</si>
  <si>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</si>
  <si>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</si>
  <si>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</si>
  <si>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</si>
  <si>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</si>
  <si>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</si>
  <si>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</si>
  <si>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</si>
  <si>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</si>
  <si>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</si>
  <si>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</si>
  <si>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</si>
  <si>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</si>
  <si>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</si>
  <si>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</si>
  <si>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</si>
  <si>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</si>
  <si>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</si>
  <si>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</si>
  <si>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</si>
  <si>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</si>
  <si>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</si>
  <si>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</si>
  <si>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</si>
  <si>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</si>
  <si>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</si>
  <si>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</si>
  <si>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</si>
  <si>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</si>
  <si>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</si>
  <si>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</si>
  <si>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</si>
  <si>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</si>
  <si>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</si>
  <si>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</si>
  <si>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</si>
  <si>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</si>
  <si>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</si>
  <si>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</si>
  <si>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</si>
  <si>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</si>
  <si>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</si>
  <si>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</si>
  <si>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</si>
  <si>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</si>
  <si>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</si>
  <si>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</si>
  <si>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</si>
  <si>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</si>
  <si>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</si>
  <si>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</si>
  <si>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</si>
  <si>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</si>
  <si>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</si>
  <si>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</si>
  <si>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</si>
  <si>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</si>
  <si>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</si>
  <si>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</si>
  <si>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</si>
  <si>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</si>
  <si>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</si>
  <si>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</si>
  <si>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</si>
  <si>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</si>
  <si>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</si>
  <si>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</si>
  <si>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</si>
  <si>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</si>
  <si>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</si>
  <si>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</si>
  <si>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</si>
  <si>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</si>
  <si>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</si>
  <si>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</si>
  <si>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</si>
  <si>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</si>
  <si>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</si>
  <si>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</si>
  <si>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</si>
  <si>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</si>
  <si>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</si>
  <si>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</si>
  <si>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</si>
  <si>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</si>
  <si>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</si>
  <si>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</si>
  <si>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</si>
  <si>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</si>
  <si>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</si>
  <si>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</si>
  <si>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</si>
  <si>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</si>
  <si>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</si>
  <si>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</si>
  <si>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</si>
  <si>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</si>
  <si>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</si>
  <si>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</si>
  <si>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</si>
  <si>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</si>
  <si>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</si>
  <si>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</si>
  <si>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</si>
  <si>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</si>
  <si>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</si>
  <si>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</si>
  <si>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</si>
  <si>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</si>
  <si>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</si>
  <si>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</si>
  <si>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</si>
  <si>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</si>
  <si>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</si>
  <si>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</si>
  <si>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</si>
  <si>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</si>
  <si>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</si>
  <si>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</si>
  <si>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</si>
  <si>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</si>
  <si>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</si>
  <si>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</si>
  <si>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</si>
  <si>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</si>
  <si>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</si>
  <si>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</si>
  <si>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</si>
  <si>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</si>
  <si>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</si>
  <si>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</si>
  <si>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</si>
  <si>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</si>
  <si>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</si>
  <si>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</si>
  <si>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</si>
  <si>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</si>
  <si>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</si>
  <si>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</si>
  <si>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</si>
  <si>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</si>
  <si>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</si>
  <si>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</si>
  <si>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</si>
  <si>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</si>
  <si>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</si>
  <si>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</si>
  <si>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</si>
  <si>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</si>
  <si>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</si>
  <si>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</si>
  <si>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</si>
  <si>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</si>
  <si>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</si>
  <si>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</si>
  <si>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</si>
  <si>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</si>
  <si>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</si>
  <si>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</si>
  <si>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</si>
  <si>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</si>
  <si>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</si>
  <si>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</si>
  <si>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</si>
  <si>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</si>
  <si>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</si>
  <si>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</si>
  <si>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</si>
  <si>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</si>
  <si>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</si>
  <si>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</si>
  <si>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</si>
  <si>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</si>
  <si>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</si>
  <si>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</si>
  <si>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</si>
  <si>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</si>
  <si>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</si>
  <si>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</si>
  <si>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</si>
  <si>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</si>
  <si>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</si>
  <si>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</si>
  <si>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</si>
  <si>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</si>
  <si>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</si>
  <si>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</si>
  <si>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</si>
  <si>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</si>
  <si>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</si>
  <si>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</si>
  <si>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</si>
  <si>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</si>
  <si>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</si>
  <si>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</si>
  <si>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</si>
  <si>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</si>
  <si>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</si>
  <si>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</si>
  <si>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</si>
  <si>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</si>
  <si>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</si>
  <si>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</si>
  <si>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</si>
  <si>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</si>
  <si>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</si>
  <si>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</si>
  <si>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</si>
  <si>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</si>
  <si>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</si>
  <si>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</si>
  <si>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</si>
  <si>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</si>
  <si>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</si>
  <si>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</si>
  <si>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</si>
  <si>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</si>
  <si>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</si>
  <si>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</si>
  <si>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</si>
  <si>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</si>
  <si>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</si>
  <si>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</si>
  <si>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</si>
  <si>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</si>
  <si>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</si>
  <si>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</si>
  <si>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</si>
  <si>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</si>
  <si>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</si>
  <si>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</si>
  <si>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</si>
  <si>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</si>
  <si>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</si>
  <si>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</si>
  <si>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</si>
  <si>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</si>
  <si>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</si>
  <si>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</si>
  <si>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</si>
  <si>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</si>
  <si>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</si>
  <si>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</si>
  <si>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</si>
  <si>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</si>
  <si>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</si>
  <si>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</si>
  <si>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</si>
  <si>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</si>
  <si>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</si>
  <si>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</si>
  <si>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</si>
  <si>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</si>
  <si>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</si>
  <si>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</si>
  <si>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</si>
  <si>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</si>
  <si>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</si>
  <si>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</si>
  <si>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</si>
  <si>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</si>
  <si>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</si>
  <si>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</si>
  <si>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</si>
  <si>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</si>
  <si>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</si>
  <si>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</si>
  <si>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</si>
  <si>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</si>
  <si>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</si>
  <si>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</si>
  <si>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</si>
  <si>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</si>
  <si>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</si>
  <si>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</si>
  <si>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</si>
  <si>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</si>
  <si>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</si>
  <si>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</si>
  <si>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</si>
  <si>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</si>
  <si>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</si>
  <si>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</si>
  <si>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</si>
  <si>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</si>
  <si>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</si>
  <si>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</si>
  <si>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</si>
  <si>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</si>
  <si>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</si>
  <si>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</si>
  <si>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</si>
  <si>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</si>
  <si>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</si>
  <si>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</si>
  <si>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</si>
  <si>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</si>
  <si>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</si>
  <si>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</si>
  <si>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</si>
  <si>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</si>
  <si>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</si>
  <si>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</si>
  <si>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</si>
  <si>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</si>
  <si>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</si>
  <si>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</si>
  <si>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</si>
  <si>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</si>
  <si>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</si>
  <si>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</si>
  <si>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</si>
  <si>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</si>
  <si>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</si>
  <si>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</si>
  <si>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</si>
  <si>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</si>
  <si>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</si>
  <si>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</si>
  <si>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</si>
  <si>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</si>
  <si>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</si>
  <si>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</si>
  <si>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</si>
  <si>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</si>
  <si>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</si>
  <si>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</si>
  <si>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</si>
  <si>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</si>
  <si>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</si>
  <si>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</si>
  <si>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</si>
  <si>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</si>
  <si>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</si>
  <si>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</si>
  <si>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</si>
  <si>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</si>
  <si>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</si>
  <si>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</si>
  <si>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</si>
  <si>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</si>
  <si>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</si>
  <si>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</si>
  <si>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</si>
  <si>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</si>
  <si>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</si>
  <si>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</si>
  <si>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</si>
  <si>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</si>
  <si>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</si>
  <si>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</si>
  <si>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</si>
  <si>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</si>
  <si>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</si>
  <si>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</si>
  <si>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</si>
  <si>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</si>
  <si>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</si>
  <si>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</si>
  <si>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</si>
  <si>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</si>
  <si>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</si>
  <si>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</si>
  <si>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</si>
  <si>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</si>
  <si>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</si>
  <si>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</si>
  <si>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</si>
  <si>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</si>
  <si>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</si>
  <si>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</si>
  <si>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</si>
  <si>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</si>
  <si>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</si>
  <si>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</si>
  <si>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</si>
  <si>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</si>
  <si>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</si>
  <si>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</si>
  <si>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</si>
  <si>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</si>
  <si>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</si>
  <si>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</si>
  <si>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</si>
  <si>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</si>
  <si>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</si>
  <si>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</si>
  <si>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</si>
  <si>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</si>
  <si>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</si>
  <si>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</si>
  <si>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</si>
  <si>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</si>
  <si>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</si>
  <si>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</si>
  <si>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</si>
  <si>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</si>
  <si>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</si>
  <si>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</si>
  <si>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</si>
  <si>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</si>
  <si>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</si>
  <si>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</si>
  <si>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</si>
  <si>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</si>
  <si>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</si>
  <si>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</si>
  <si>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</si>
  <si>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</si>
  <si>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</si>
  <si>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</si>
  <si>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</si>
  <si>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</si>
  <si>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</si>
  <si>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</si>
  <si>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</si>
  <si>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</si>
  <si>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</si>
  <si>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</si>
  <si>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</si>
  <si>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</si>
  <si>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</si>
  <si>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</si>
  <si>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</si>
  <si>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</si>
  <si>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</si>
  <si>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</si>
  <si>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</si>
  <si>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</si>
  <si>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</si>
  <si>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</si>
  <si>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</si>
  <si>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</si>
  <si>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</si>
  <si>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</si>
  <si>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</si>
  <si>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</si>
  <si>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</si>
  <si>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</si>
  <si>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</si>
  <si>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</si>
  <si>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</si>
  <si>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</si>
  <si>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</si>
  <si>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</si>
  <si>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</si>
  <si>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</si>
  <si>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</si>
  <si>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</si>
  <si>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</si>
  <si>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</si>
  <si>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</si>
  <si>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</si>
  <si>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</si>
  <si>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</si>
  <si>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</si>
  <si>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</si>
  <si>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</si>
  <si>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</si>
  <si>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</si>
  <si>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</si>
  <si>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</si>
  <si>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</si>
  <si>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</si>
  <si>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</si>
  <si>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</si>
  <si>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</si>
  <si>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</si>
  <si>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</si>
  <si>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</si>
  <si>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</si>
  <si>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</si>
  <si>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</si>
  <si>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</si>
  <si>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</si>
  <si>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</si>
  <si>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</si>
  <si>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</si>
  <si>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</si>
  <si>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</si>
  <si>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</si>
  <si>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</si>
  <si>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</si>
  <si>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</si>
  <si>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</si>
  <si>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</si>
  <si>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</si>
  <si>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</si>
  <si>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</si>
  <si>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</si>
  <si>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</si>
  <si>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</si>
  <si>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</si>
  <si>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</si>
  <si>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</si>
  <si>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</si>
  <si>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</si>
  <si>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</si>
  <si>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</si>
  <si>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</si>
  <si>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</si>
  <si>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</si>
  <si>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</si>
  <si>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</si>
  <si>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</si>
  <si>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</si>
  <si>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</si>
  <si>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</si>
  <si>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</si>
  <si>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</si>
  <si>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</si>
  <si>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</si>
  <si>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</si>
  <si>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</si>
  <si>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</si>
  <si>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</si>
  <si>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</si>
  <si>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</si>
  <si>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</si>
  <si>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</si>
  <si>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</si>
  <si>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</si>
  <si>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</si>
  <si>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</si>
  <si>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</si>
  <si>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</si>
  <si>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</si>
  <si>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</si>
  <si>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</si>
  <si>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</si>
  <si>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</si>
  <si>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</si>
  <si>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</si>
  <si>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</si>
  <si>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</si>
  <si>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</si>
  <si>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</si>
  <si>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</si>
  <si>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</si>
  <si>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</si>
  <si>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</si>
  <si>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</si>
  <si>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</si>
  <si>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</si>
  <si>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</si>
  <si>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</si>
  <si>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</si>
  <si>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</si>
  <si>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</si>
  <si>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</si>
  <si>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</si>
  <si>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</si>
  <si>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</si>
  <si>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</si>
  <si>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</si>
  <si>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</si>
  <si>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</si>
  <si>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</si>
  <si>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</si>
  <si>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</si>
  <si>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</si>
  <si>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</si>
  <si>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</si>
  <si>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</si>
  <si>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</si>
  <si>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</si>
  <si>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</si>
  <si>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</si>
  <si>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</si>
  <si>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</si>
  <si>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</si>
  <si>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</si>
  <si>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</si>
  <si>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</si>
  <si>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</si>
  <si>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</si>
  <si>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</si>
  <si>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</si>
  <si>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</si>
  <si>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</si>
  <si>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</si>
  <si>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</si>
  <si>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</si>
  <si>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</si>
  <si>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</si>
  <si>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</si>
  <si>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</si>
  <si>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</si>
  <si>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</si>
  <si>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</si>
  <si>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</si>
  <si>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</si>
  <si>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</si>
  <si>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</si>
  <si>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</si>
  <si>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</si>
  <si>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</si>
  <si>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</si>
  <si>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</si>
  <si>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</si>
  <si>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</si>
  <si>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</si>
  <si>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</si>
  <si>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</si>
  <si>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</si>
  <si>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</si>
  <si>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</si>
  <si>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</si>
  <si>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</si>
  <si>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</si>
  <si>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</si>
  <si>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</si>
  <si>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</si>
  <si>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</si>
  <si>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</si>
  <si>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</si>
  <si>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</si>
  <si>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</si>
  <si>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</si>
  <si>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</si>
  <si>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</si>
  <si>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</si>
  <si>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</si>
  <si>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</si>
  <si>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</si>
  <si>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</si>
  <si>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</si>
  <si>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</si>
  <si>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</si>
  <si>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</si>
  <si>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</si>
  <si>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</si>
  <si>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</si>
  <si>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</si>
  <si>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</si>
  <si>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</si>
  <si>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</si>
  <si>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</si>
  <si>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</si>
  <si>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</si>
  <si>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</si>
  <si>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</si>
  <si>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</si>
  <si>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</si>
  <si>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</si>
  <si>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</si>
  <si>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</si>
  <si>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</si>
  <si>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</si>
  <si>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</si>
  <si>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</si>
  <si>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</si>
  <si>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</si>
  <si>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</si>
  <si>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</si>
  <si>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</si>
  <si>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</si>
  <si>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</si>
  <si>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</si>
  <si>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</si>
  <si>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</si>
  <si>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</si>
  <si>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</si>
  <si>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</si>
  <si>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</si>
  <si>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</si>
  <si>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</si>
  <si>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</si>
  <si>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</si>
  <si>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</si>
  <si>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</si>
  <si>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</si>
  <si>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</si>
  <si>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</si>
  <si>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</si>
  <si>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</si>
  <si>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</si>
  <si>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</si>
  <si>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</si>
  <si>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</si>
  <si>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</si>
  <si>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</si>
  <si>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</si>
  <si>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</si>
  <si>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</si>
  <si>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</si>
  <si>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</si>
  <si>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</si>
  <si>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</si>
  <si>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</si>
  <si>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</si>
  <si>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</si>
  <si>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</si>
  <si>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</si>
  <si>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</si>
  <si>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</si>
  <si>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</si>
  <si>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</si>
  <si>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</si>
  <si>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</si>
  <si>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</si>
  <si>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</si>
  <si>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</si>
  <si>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</si>
  <si>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</si>
  <si>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</si>
  <si>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</si>
  <si>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</si>
  <si>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</si>
  <si>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</si>
  <si>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</si>
  <si>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</si>
  <si>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</si>
  <si>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</si>
  <si>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</si>
  <si>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</si>
  <si>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</si>
  <si>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</si>
  <si>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</si>
  <si>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</si>
  <si>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</si>
  <si>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</si>
  <si>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</si>
  <si>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</si>
  <si>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</si>
  <si>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</si>
  <si>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</si>
  <si>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</si>
  <si>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</si>
  <si>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</si>
  <si>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</si>
  <si>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</si>
  <si>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</si>
  <si>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</si>
  <si>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</si>
  <si>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</si>
  <si>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</si>
  <si>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</si>
  <si>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</si>
  <si>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</si>
  <si>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</si>
  <si>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</si>
  <si>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</si>
  <si>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</si>
  <si>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</si>
  <si>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</si>
  <si>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</si>
  <si>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</si>
  <si>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</si>
  <si>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</si>
  <si>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</si>
  <si>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</si>
  <si>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</si>
  <si>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</si>
  <si>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</si>
  <si>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</si>
  <si>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</si>
  <si>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</si>
  <si>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</si>
  <si>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</si>
  <si>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</si>
  <si>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</si>
  <si>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</si>
  <si>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</si>
  <si>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</si>
  <si>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</si>
  <si>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</si>
  <si>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</si>
  <si>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</si>
  <si>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</si>
  <si>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</si>
  <si>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</si>
  <si>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</si>
  <si>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</si>
  <si>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</si>
  <si>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</si>
  <si>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</si>
  <si>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</si>
  <si>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</si>
  <si>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</si>
  <si>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</si>
  <si>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</si>
  <si>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</si>
  <si>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</si>
  <si>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</si>
  <si>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</si>
  <si>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</si>
  <si>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</si>
  <si>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</si>
  <si>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</si>
  <si>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</si>
  <si>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</si>
  <si>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</si>
  <si>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</si>
  <si>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</si>
  <si>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</si>
  <si>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</si>
  <si>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</si>
  <si>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</si>
  <si>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</si>
  <si>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</si>
  <si>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</si>
  <si>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</si>
  <si>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</si>
  <si>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</si>
  <si>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</si>
  <si>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</si>
  <si>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</si>
  <si>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</si>
  <si>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</si>
  <si>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</si>
  <si>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</si>
  <si>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</si>
  <si>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</si>
  <si>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</si>
  <si>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</si>
  <si>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</si>
  <si>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</si>
  <si>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</si>
  <si>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</si>
  <si>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</si>
  <si>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</si>
  <si>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</si>
  <si>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</si>
  <si>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</si>
  <si>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</si>
  <si>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</si>
  <si>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</si>
  <si>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</si>
  <si>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</si>
  <si>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</si>
  <si>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</si>
  <si>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</si>
  <si>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</si>
  <si>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</si>
  <si>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</si>
  <si>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</si>
  <si>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</si>
  <si>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</si>
  <si>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</si>
  <si>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</si>
  <si>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</si>
  <si>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</si>
  <si>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</si>
  <si>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</si>
  <si>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</si>
  <si>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</si>
  <si>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</si>
  <si>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</si>
  <si>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</si>
  <si>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</si>
  <si>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</si>
  <si>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</si>
  <si>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</si>
  <si>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</si>
  <si>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</si>
  <si>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</si>
  <si>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</si>
  <si>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</si>
  <si>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</si>
  <si>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</si>
  <si>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</si>
  <si>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</si>
  <si>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</si>
  <si>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</si>
  <si>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</si>
  <si>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</si>
  <si>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</si>
  <si>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</si>
  <si>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</si>
  <si>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</si>
  <si>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</si>
  <si>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</si>
  <si>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</si>
  <si>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</si>
  <si>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</si>
  <si>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</si>
  <si>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</si>
  <si>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</si>
  <si>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</si>
  <si>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</si>
  <si>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</si>
  <si>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</si>
  <si>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</si>
  <si>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</si>
  <si>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</si>
  <si>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</si>
  <si>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</si>
  <si>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</si>
  <si>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</si>
  <si>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</si>
  <si>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</si>
  <si>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</si>
  <si>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</si>
  <si>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</si>
  <si>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</si>
  <si>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</si>
  <si>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</si>
  <si>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</si>
  <si>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</si>
  <si>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</si>
  <si>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</si>
  <si>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</si>
  <si>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</si>
  <si>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</si>
  <si>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</si>
  <si>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</si>
  <si>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</si>
  <si>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</si>
  <si>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</si>
  <si>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</si>
  <si>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</si>
  <si>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</si>
  <si>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</si>
  <si>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</si>
  <si>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</si>
  <si>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</si>
  <si>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</si>
  <si>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</si>
  <si>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</si>
  <si>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</si>
  <si>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</si>
  <si>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</si>
  <si>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</si>
  <si>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</si>
  <si>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</si>
  <si>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</si>
  <si>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</si>
  <si>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</si>
  <si>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</si>
  <si>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</si>
  <si>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</si>
  <si>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</si>
  <si>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</si>
  <si>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</si>
  <si>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</si>
  <si>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</si>
  <si>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</si>
  <si>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</si>
  <si>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</si>
  <si>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</si>
  <si>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</si>
  <si>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</si>
  <si>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</si>
  <si>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</si>
  <si>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</si>
  <si>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</si>
  <si>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</si>
  <si>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</si>
  <si>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</si>
  <si>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</si>
  <si>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</si>
  <si>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</si>
  <si>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</si>
  <si>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</si>
  <si>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</si>
  <si>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</si>
  <si>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</si>
  <si>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</si>
  <si>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</si>
  <si>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</si>
  <si>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</si>
  <si>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</si>
  <si>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</si>
  <si>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</si>
  <si>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</si>
  <si>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</si>
  <si>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</si>
  <si>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</si>
  <si>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</si>
  <si>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</si>
  <si>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</si>
  <si>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</si>
  <si>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</si>
  <si>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</si>
  <si>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</si>
  <si>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</si>
  <si>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</si>
  <si>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</si>
  <si>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</si>
  <si>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</si>
  <si>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</si>
  <si>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</si>
  <si>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</si>
  <si>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</si>
  <si>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</si>
  <si>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</si>
  <si>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</si>
  <si>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</si>
  <si>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</si>
  <si>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</si>
  <si>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</si>
  <si>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</si>
  <si>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</si>
  <si>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</si>
  <si>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</si>
  <si>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</si>
  <si>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</si>
  <si>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</si>
  <si>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</si>
  <si>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</si>
  <si>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</si>
  <si>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</si>
  <si>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</si>
  <si>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</si>
  <si>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</si>
  <si>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</si>
  <si>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</si>
  <si>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</si>
  <si>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</si>
  <si>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</si>
  <si>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</si>
  <si>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</si>
  <si>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</si>
  <si>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</si>
  <si>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</si>
  <si>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</si>
  <si>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</si>
  <si>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</si>
  <si>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</si>
  <si>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</si>
  <si>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</si>
  <si>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</si>
  <si>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</si>
  <si>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</si>
  <si>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</si>
  <si>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</si>
  <si>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</si>
  <si>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</si>
  <si>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</si>
  <si>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</si>
  <si>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</si>
  <si>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</si>
  <si>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</si>
  <si>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</si>
  <si>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</si>
  <si>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</si>
  <si>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</si>
  <si>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</si>
  <si>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</si>
  <si>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</si>
  <si>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</si>
  <si>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</si>
  <si>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</si>
  <si>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</si>
  <si>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</si>
  <si>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</si>
  <si>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</si>
  <si>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</si>
  <si>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</si>
  <si>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</si>
  <si>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</si>
  <si>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</si>
  <si>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</si>
  <si>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</si>
  <si>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</si>
  <si>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</si>
  <si>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</si>
  <si>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</si>
  <si>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</si>
  <si>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</si>
  <si>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</si>
  <si>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</si>
  <si>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</si>
  <si>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</si>
  <si>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</si>
  <si>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</si>
  <si>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</si>
  <si>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</si>
  <si>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</si>
  <si>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</si>
  <si>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</si>
  <si>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</si>
  <si>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</si>
  <si>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</si>
  <si>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</si>
  <si>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</si>
  <si>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</si>
  <si>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</si>
  <si>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</si>
  <si>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</si>
  <si>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</si>
  <si>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</si>
  <si>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</si>
  <si>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</si>
  <si>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</si>
  <si>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</si>
  <si>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</si>
  <si>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</si>
  <si>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</si>
  <si>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</si>
  <si>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</si>
  <si>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</si>
  <si>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</si>
  <si>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</si>
  <si>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</si>
  <si>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</si>
  <si>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</si>
  <si>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</si>
  <si>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</si>
  <si>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</si>
  <si>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</si>
  <si>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</si>
  <si>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</si>
  <si>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</si>
  <si>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</si>
  <si>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</si>
  <si>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</si>
  <si>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</si>
  <si>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</si>
  <si>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</si>
  <si>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</si>
  <si>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</si>
  <si>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</si>
  <si>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</si>
  <si>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</si>
  <si>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</si>
  <si>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</si>
  <si>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</si>
  <si>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</si>
  <si>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</si>
  <si>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</si>
  <si>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</si>
  <si>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</si>
  <si>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</si>
  <si>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</si>
  <si>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</si>
  <si>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</si>
  <si>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</si>
  <si>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</si>
  <si>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</si>
  <si>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</si>
  <si>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</si>
  <si>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</si>
  <si>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</si>
  <si>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</si>
  <si>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</si>
  <si>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</si>
  <si>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</si>
  <si>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</si>
  <si>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</si>
  <si>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</si>
  <si>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</si>
  <si>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</si>
  <si>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</si>
  <si>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</si>
  <si>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</si>
  <si>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</si>
  <si>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</si>
  <si>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</si>
  <si>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</si>
  <si>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</si>
  <si>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</si>
  <si>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</si>
  <si>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</si>
  <si>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</si>
  <si>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</si>
  <si>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</si>
  <si>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</si>
  <si>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</si>
  <si>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</si>
  <si>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</si>
  <si>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</si>
  <si>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</si>
  <si>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</si>
  <si>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</si>
  <si>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</si>
  <si>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</si>
  <si>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</si>
  <si>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</si>
  <si>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</si>
  <si>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</si>
  <si>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</si>
  <si>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</si>
  <si>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</si>
  <si>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</si>
  <si>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</si>
  <si>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</si>
  <si>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</si>
  <si>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</si>
  <si>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</si>
  <si>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</si>
  <si>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</si>
  <si>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</si>
  <si>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</si>
  <si>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</si>
  <si>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</si>
  <si>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</si>
  <si>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</si>
  <si>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</si>
  <si>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</si>
  <si>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</si>
  <si>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</si>
  <si>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</si>
  <si>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</si>
  <si>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</si>
  <si>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</si>
  <si>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</si>
  <si>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</si>
  <si>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</si>
  <si>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</si>
  <si>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</si>
  <si>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</si>
  <si>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</si>
  <si>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</si>
  <si>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</si>
  <si>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</si>
  <si>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</si>
  <si>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</si>
  <si>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</si>
  <si>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</si>
  <si>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</si>
  <si>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</si>
  <si>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</si>
  <si>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</si>
  <si>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</si>
  <si>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</si>
  <si>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</si>
  <si>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</si>
  <si>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</si>
  <si>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</si>
  <si>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</si>
  <si>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</si>
  <si>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</si>
  <si>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</si>
  <si>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</si>
  <si>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</si>
  <si>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</si>
  <si>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</si>
  <si>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</si>
  <si>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</si>
  <si>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</si>
  <si>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</si>
  <si>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</si>
  <si>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</si>
  <si>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</si>
  <si>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</si>
  <si>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</si>
  <si>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</si>
  <si>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</si>
  <si>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</si>
  <si>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</si>
  <si>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</si>
  <si>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</si>
  <si>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</si>
  <si>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</si>
  <si>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</si>
  <si>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</si>
  <si>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</si>
  <si>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</si>
  <si>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</si>
  <si>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</si>
  <si>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</si>
  <si>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</si>
  <si>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</si>
  <si>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</si>
  <si>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</si>
  <si>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</si>
  <si>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</si>
  <si>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</si>
  <si>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</si>
  <si>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</si>
  <si>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</si>
  <si>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</si>
  <si>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</si>
  <si>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</si>
  <si>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</si>
  <si>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</si>
  <si>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</si>
  <si>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</si>
  <si>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</si>
  <si>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</si>
  <si>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</si>
  <si>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</si>
  <si>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</si>
  <si>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</si>
  <si>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</si>
  <si>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</si>
  <si>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</si>
  <si>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</si>
  <si>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</si>
  <si>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</si>
  <si>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</si>
  <si>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</si>
  <si>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</si>
  <si>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</si>
  <si>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</si>
  <si>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</si>
  <si>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</si>
  <si>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</si>
  <si>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</si>
  <si>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</si>
  <si>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</si>
  <si>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</si>
  <si>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</si>
  <si>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</si>
  <si>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</si>
  <si>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</si>
  <si>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</si>
  <si>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</si>
  <si>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</si>
  <si>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</si>
  <si>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</si>
  <si>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</si>
  <si>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</si>
  <si>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</si>
  <si>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</si>
  <si>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</si>
  <si>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</si>
  <si>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</si>
  <si>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</si>
  <si>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</si>
  <si>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</si>
  <si>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</si>
  <si>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</si>
  <si>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</si>
  <si>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</si>
  <si>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</si>
  <si>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</si>
  <si>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</si>
  <si>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</si>
  <si>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</si>
  <si>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</si>
  <si>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</si>
  <si>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</si>
  <si>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</si>
  <si>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</si>
  <si>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</si>
  <si>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</si>
  <si>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</si>
  <si>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</si>
  <si>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</si>
  <si>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</si>
  <si>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</si>
  <si>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</si>
  <si>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</si>
  <si>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</si>
  <si>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</si>
  <si>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</si>
  <si>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</si>
  <si>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</si>
  <si>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</si>
  <si>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</si>
  <si>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</si>
  <si>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</si>
  <si>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</si>
  <si>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</si>
  <si>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</si>
  <si>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</si>
  <si>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</si>
  <si>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</si>
  <si>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</si>
  <si>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</si>
  <si>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</si>
  <si>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</si>
  <si>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</si>
  <si>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</si>
  <si>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</si>
  <si>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</si>
  <si>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</si>
  <si>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</si>
  <si>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</si>
  <si>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</si>
  <si>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</si>
  <si>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</si>
  <si>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</si>
  <si>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</si>
  <si>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</si>
  <si>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</si>
  <si>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</si>
  <si>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</si>
  <si>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</si>
  <si>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</si>
  <si>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</si>
  <si>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</si>
  <si>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</si>
  <si>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</si>
  <si>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</si>
  <si>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</si>
  <si>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</si>
  <si>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</si>
  <si>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</si>
  <si>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</si>
  <si>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</si>
  <si>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</si>
  <si>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</si>
  <si>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</si>
  <si>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</si>
  <si>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</si>
  <si>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</si>
  <si>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</si>
  <si>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</si>
  <si>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</si>
  <si>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</si>
  <si>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</si>
  <si>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</si>
  <si>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</si>
  <si>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</si>
  <si>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</si>
  <si>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</si>
  <si>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</si>
  <si>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</si>
  <si>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</si>
  <si>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</si>
  <si>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</si>
  <si>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</si>
  <si>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</si>
  <si>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</si>
  <si>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</si>
  <si>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</si>
  <si>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</si>
  <si>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</si>
  <si>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</si>
  <si>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</si>
  <si>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</si>
  <si>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</si>
  <si>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</si>
  <si>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</si>
  <si>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</si>
  <si>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</si>
  <si>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</si>
  <si>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</si>
  <si>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</si>
  <si>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</si>
  <si>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</si>
  <si>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</si>
  <si>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</si>
  <si>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</si>
  <si>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</si>
  <si>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</si>
  <si>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</si>
  <si>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</si>
  <si>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</si>
  <si>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</si>
  <si>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</si>
  <si>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</si>
  <si>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</si>
  <si>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</si>
  <si>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</si>
  <si>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</si>
  <si>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</si>
  <si>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</si>
  <si>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</si>
  <si>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</si>
  <si>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</si>
  <si>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</si>
  <si>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</si>
  <si>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</si>
  <si>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</si>
  <si>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</si>
  <si>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</si>
  <si>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</si>
  <si>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</si>
  <si>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</si>
  <si>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</si>
  <si>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</si>
  <si>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</si>
  <si>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</si>
  <si>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</si>
  <si>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</si>
  <si>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</si>
  <si>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</si>
  <si>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</si>
  <si>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</si>
  <si>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</si>
  <si>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</si>
  <si>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</si>
  <si>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</si>
  <si>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</si>
  <si>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</si>
  <si>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</si>
  <si>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</si>
  <si>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</si>
  <si>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</si>
  <si>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</si>
  <si>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</si>
  <si>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</si>
  <si>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</si>
  <si>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</si>
  <si>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</si>
  <si>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</si>
  <si>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</si>
  <si>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</si>
  <si>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</si>
  <si>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</si>
  <si>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</si>
  <si>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</si>
  <si>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</si>
  <si>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</si>
  <si>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</si>
  <si>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</si>
  <si>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</si>
  <si>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</si>
  <si>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</si>
  <si>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</si>
  <si>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</si>
  <si>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</si>
  <si>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</si>
  <si>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</si>
  <si>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</si>
  <si>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</si>
  <si>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</si>
  <si>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</si>
  <si>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</si>
  <si>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</si>
  <si>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</si>
  <si>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</si>
  <si>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</si>
  <si>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</si>
  <si>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</si>
  <si>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</si>
  <si>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</si>
  <si>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</si>
  <si>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</si>
  <si>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</si>
  <si>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</si>
  <si>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</si>
  <si>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</si>
  <si>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</si>
  <si>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</si>
  <si>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</si>
  <si>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</si>
  <si>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</si>
  <si>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</si>
  <si>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</si>
  <si>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</si>
  <si>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</si>
  <si>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</si>
  <si>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</si>
  <si>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</si>
  <si>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</si>
  <si>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</si>
  <si>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</si>
  <si>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</si>
  <si>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</si>
  <si>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</si>
  <si>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</si>
  <si>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</si>
  <si>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</si>
  <si>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</si>
  <si>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</si>
  <si>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</si>
  <si>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</si>
  <si>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</si>
  <si>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</si>
  <si>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</si>
  <si>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</si>
  <si>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</si>
  <si>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</si>
  <si>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</si>
  <si>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</si>
  <si>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</si>
  <si>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</si>
  <si>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</si>
  <si>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</si>
  <si>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</si>
  <si>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</si>
  <si>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</si>
  <si>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</si>
  <si>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</si>
  <si>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</si>
  <si>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</si>
  <si>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</si>
  <si>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</si>
  <si>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</si>
  <si>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</si>
  <si>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</si>
  <si>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</si>
  <si>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</si>
  <si>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</si>
  <si>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</si>
  <si>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</si>
  <si>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</si>
  <si>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</si>
  <si>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</si>
  <si>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</si>
  <si>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</si>
  <si>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</si>
  <si>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</si>
  <si>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</si>
  <si>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</si>
  <si>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</si>
  <si>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</si>
  <si>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</si>
  <si>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</si>
  <si>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</si>
  <si>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</si>
  <si>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</si>
  <si>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</si>
  <si>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</si>
  <si>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</si>
  <si>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</si>
  <si>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</si>
  <si>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</si>
  <si>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</si>
  <si>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</si>
  <si>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</si>
  <si>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</si>
  <si>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</si>
  <si>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</si>
  <si>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</si>
  <si>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</si>
  <si>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</si>
  <si>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</si>
  <si>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</si>
  <si>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</si>
  <si>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</si>
  <si>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</si>
  <si>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</si>
  <si>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</si>
  <si>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</si>
  <si>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</si>
  <si>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</si>
  <si>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</si>
  <si>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</si>
  <si>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</si>
  <si>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</si>
  <si>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</si>
  <si>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</si>
  <si>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</si>
  <si>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</si>
  <si>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</si>
  <si>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</si>
  <si>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</si>
  <si>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</si>
  <si>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</si>
  <si>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</si>
  <si>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</si>
  <si>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</si>
  <si>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</si>
  <si>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</si>
  <si>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</si>
  <si>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</si>
  <si>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</si>
  <si>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</si>
  <si>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</si>
  <si>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</si>
  <si>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</si>
  <si>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</si>
  <si>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</si>
  <si>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</si>
  <si>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</si>
  <si>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</si>
  <si>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</si>
  <si>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</si>
  <si>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</si>
  <si>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</si>
  <si>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</si>
  <si>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</si>
  <si>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</si>
  <si>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</si>
  <si>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</si>
  <si>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</si>
  <si>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</si>
  <si>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</si>
  <si>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</si>
  <si>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</si>
  <si>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</si>
  <si>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</si>
  <si>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</si>
  <si>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</si>
  <si>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</si>
  <si>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</si>
  <si>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</si>
  <si>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</si>
  <si>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</si>
  <si>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</si>
  <si>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</si>
  <si>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</si>
  <si>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</si>
  <si>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</si>
  <si>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</si>
  <si>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</si>
  <si>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</si>
  <si>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</si>
  <si>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</si>
  <si>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</si>
  <si>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</si>
  <si>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</si>
  <si>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</si>
  <si>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</si>
  <si>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</si>
  <si>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</si>
  <si>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</si>
  <si>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</si>
  <si>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</si>
  <si>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</si>
  <si>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</si>
  <si>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</si>
  <si>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</si>
  <si>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</si>
  <si>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</si>
  <si>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</si>
  <si>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</si>
  <si>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</si>
  <si>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</si>
  <si>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</si>
  <si>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</si>
  <si>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</si>
  <si>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</si>
  <si>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</si>
  <si>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</si>
  <si>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</si>
  <si>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</si>
  <si>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</si>
  <si>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</si>
  <si>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</si>
  <si>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</si>
  <si>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</si>
  <si>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</si>
  <si>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</si>
  <si>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</si>
  <si>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</si>
  <si>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</si>
  <si>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</si>
  <si>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</si>
  <si>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</si>
  <si>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</si>
  <si>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</si>
  <si>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</si>
  <si>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</si>
  <si>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</si>
  <si>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</si>
  <si>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</si>
  <si>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</si>
  <si>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</si>
  <si>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</si>
  <si>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</si>
  <si>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</si>
  <si>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</si>
  <si>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</si>
  <si>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</si>
  <si>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</si>
  <si>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</si>
  <si>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</si>
  <si>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</si>
  <si>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</si>
  <si>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</si>
  <si>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</si>
  <si>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</si>
  <si>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</si>
  <si>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</si>
  <si>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</si>
  <si>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</si>
  <si>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</si>
  <si>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</si>
  <si>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</si>
  <si>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</si>
  <si>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</si>
  <si>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</si>
  <si>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</si>
  <si>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</si>
  <si>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</si>
  <si>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</si>
  <si>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</si>
  <si>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</si>
  <si>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</si>
  <si>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</si>
  <si>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</si>
  <si>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</si>
  <si>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</si>
  <si>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</si>
  <si>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</si>
  <si>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</si>
  <si>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</si>
  <si>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</si>
  <si>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</si>
  <si>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</si>
  <si>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</si>
  <si>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</si>
  <si>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</si>
  <si>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</si>
  <si>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</si>
  <si>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</si>
  <si>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</si>
  <si>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</si>
  <si>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</si>
  <si>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</si>
  <si>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</si>
  <si>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</si>
  <si>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</si>
  <si>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</si>
  <si>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</si>
  <si>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</si>
  <si>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</si>
  <si>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</si>
  <si>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</si>
  <si>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</si>
  <si>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</si>
  <si>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</si>
  <si>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</si>
  <si>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</si>
  <si>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</si>
  <si>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</si>
  <si>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</si>
  <si>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</si>
  <si>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</si>
  <si>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</si>
  <si>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</si>
  <si>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</si>
  <si>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</si>
  <si>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</si>
  <si>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</si>
  <si>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</si>
  <si>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</si>
  <si>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</si>
  <si>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</si>
  <si>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</si>
  <si>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</si>
  <si>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</si>
  <si>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</si>
  <si>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</si>
  <si>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</si>
  <si>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</si>
  <si>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</si>
  <si>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</si>
  <si>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</si>
  <si>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</si>
  <si>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</si>
  <si>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</si>
  <si>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</si>
  <si>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</si>
  <si>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</si>
  <si>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</si>
  <si>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</si>
  <si>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</si>
  <si>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</si>
  <si>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</si>
  <si>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</si>
  <si>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</si>
  <si>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</si>
  <si>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</si>
  <si>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</si>
  <si>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</si>
  <si>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</si>
  <si>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</si>
  <si>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</si>
  <si>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</si>
  <si>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</si>
  <si>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</si>
  <si>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</si>
  <si>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</si>
  <si>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</si>
  <si>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</si>
  <si>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</si>
  <si>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</si>
  <si>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</si>
  <si>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</si>
  <si>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</si>
  <si>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</si>
  <si>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</si>
  <si>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</si>
  <si>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</si>
  <si>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</si>
  <si>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</si>
  <si>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</si>
  <si>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</si>
  <si>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</si>
  <si>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</si>
  <si>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</si>
  <si>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</si>
  <si>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</si>
  <si>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</si>
  <si>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</si>
  <si>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</si>
  <si>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</si>
  <si>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</si>
  <si>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</si>
  <si>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</si>
  <si>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</si>
  <si>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</si>
  <si>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</si>
  <si>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</si>
  <si>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</si>
  <si>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</si>
  <si>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</si>
  <si>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</si>
  <si>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</si>
  <si>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</si>
  <si>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</si>
  <si>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</si>
  <si>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</si>
  <si>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</si>
  <si>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</si>
  <si>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</si>
  <si>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</si>
  <si>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</si>
  <si>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</si>
  <si>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</si>
  <si>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</si>
  <si>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</si>
  <si>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</si>
  <si>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</si>
  <si>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</si>
  <si>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</si>
  <si>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</si>
  <si>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</si>
  <si>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</si>
  <si>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</si>
  <si>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</si>
  <si>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</si>
  <si>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</si>
  <si>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</si>
  <si>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</si>
  <si>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</si>
  <si>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</si>
  <si>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</si>
  <si>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</si>
  <si>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</si>
  <si>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</si>
  <si>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</si>
  <si>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</si>
  <si>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</si>
  <si>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</si>
  <si>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</si>
  <si>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</si>
  <si>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</si>
  <si>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</si>
  <si>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</si>
  <si>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</si>
  <si>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</si>
  <si>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</si>
  <si>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</si>
  <si>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</si>
  <si>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</si>
  <si>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</si>
  <si>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</si>
  <si>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</si>
  <si>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</si>
  <si>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</si>
  <si>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</si>
  <si>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</si>
  <si>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</si>
  <si>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</si>
  <si>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</si>
  <si>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</si>
  <si>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</si>
  <si>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</si>
  <si>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</si>
  <si>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</si>
  <si>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</si>
  <si>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</si>
  <si>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</si>
  <si>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</si>
  <si>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</si>
  <si>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</si>
  <si>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</si>
  <si>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</si>
  <si>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</si>
  <si>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</si>
  <si>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</si>
  <si>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</si>
  <si>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</si>
  <si>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</si>
  <si>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</si>
  <si>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</si>
  <si>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</si>
  <si>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</si>
  <si>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</si>
  <si>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</si>
  <si>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</si>
  <si>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</si>
  <si>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</si>
  <si>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</si>
  <si>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</si>
  <si>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</si>
  <si>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</si>
  <si>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</si>
  <si>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</si>
  <si>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</si>
  <si>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</si>
  <si>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</si>
  <si>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</si>
  <si>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</si>
  <si>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</si>
  <si>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</si>
  <si>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</si>
  <si>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</si>
  <si>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</si>
  <si>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</si>
  <si>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</si>
  <si>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</si>
  <si>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</si>
  <si>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</si>
  <si>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</si>
  <si>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</si>
  <si>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</si>
  <si>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</si>
  <si>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</si>
  <si>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</si>
  <si>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</si>
  <si>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</si>
  <si>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</si>
  <si>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</si>
  <si>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</si>
  <si>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</si>
  <si>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</si>
  <si>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</si>
  <si>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</si>
  <si>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</si>
  <si>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</si>
  <si>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</si>
  <si>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</si>
  <si>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</si>
  <si>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</si>
  <si>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</si>
  <si>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</si>
  <si>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</si>
  <si>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</si>
  <si>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</si>
  <si>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</si>
  <si>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</si>
  <si>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</si>
  <si>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</si>
  <si>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</si>
  <si>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</si>
  <si>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</si>
  <si>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</si>
  <si>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</si>
  <si>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</si>
  <si>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</si>
  <si>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</si>
  <si>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</si>
  <si>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</si>
  <si>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</si>
  <si>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</si>
  <si>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</si>
  <si>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</si>
  <si>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</si>
  <si>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</si>
  <si>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</si>
  <si>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</si>
  <si>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</si>
  <si>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</si>
  <si>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</si>
  <si>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</si>
  <si>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</si>
  <si>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</si>
  <si>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</si>
  <si>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</si>
  <si>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</si>
  <si>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</si>
  <si>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</si>
  <si>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</si>
  <si>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</si>
  <si>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</si>
  <si>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</si>
  <si>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</si>
  <si>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</si>
  <si>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</si>
  <si>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</si>
  <si>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</si>
  <si>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</si>
  <si>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</si>
  <si>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</si>
  <si>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</si>
  <si>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</si>
  <si>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</si>
  <si>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</si>
  <si>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</si>
  <si>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</si>
  <si>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</si>
  <si>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</si>
  <si>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</si>
  <si>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</si>
  <si>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</si>
  <si>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</si>
  <si>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</si>
  <si>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</si>
  <si>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</si>
  <si>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</si>
  <si>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</si>
  <si>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</si>
  <si>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</si>
  <si>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</si>
  <si>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</si>
  <si>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</si>
  <si>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</si>
  <si>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</si>
  <si>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</si>
  <si>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</si>
  <si>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</si>
  <si>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</si>
  <si>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</si>
  <si>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</si>
  <si>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</si>
  <si>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</si>
  <si>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</si>
  <si>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</si>
  <si>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</si>
  <si>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</si>
  <si>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</si>
  <si>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</si>
  <si>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</si>
  <si>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</si>
  <si>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</si>
  <si>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</si>
  <si>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</si>
  <si>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</si>
  <si>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</si>
  <si>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</si>
  <si>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</si>
  <si>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</si>
  <si>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</si>
  <si>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</si>
  <si>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</si>
  <si>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</si>
  <si>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</si>
  <si>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</si>
  <si>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</si>
  <si>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</si>
  <si>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</si>
  <si>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</si>
  <si>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</si>
  <si>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</si>
  <si>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</si>
  <si>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</si>
  <si>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</si>
  <si>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</si>
  <si>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</si>
  <si>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</si>
  <si>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</si>
  <si>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</si>
  <si>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</si>
  <si>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</si>
  <si>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</si>
  <si>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</si>
  <si>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</si>
  <si>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</si>
  <si>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</si>
  <si>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</si>
  <si>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</si>
  <si>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</si>
  <si>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</si>
  <si>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</si>
  <si>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</si>
  <si>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</si>
  <si>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</si>
  <si>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</si>
  <si>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</si>
  <si>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</si>
  <si>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</si>
  <si>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</si>
  <si>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</si>
  <si>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</si>
  <si>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</si>
  <si>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</si>
  <si>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</si>
  <si>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</si>
  <si>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</si>
  <si>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</si>
  <si>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</si>
  <si>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</si>
  <si>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</si>
  <si>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</si>
  <si>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</si>
  <si>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</si>
  <si>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</si>
  <si>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</si>
  <si>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</si>
  <si>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</si>
  <si>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</si>
  <si>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</si>
  <si>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</si>
  <si>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</si>
  <si>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</si>
  <si>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</si>
  <si>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</si>
  <si>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</si>
  <si>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</si>
  <si>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</si>
  <si>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</si>
  <si>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</si>
  <si>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</si>
  <si>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</si>
  <si>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</si>
  <si>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</si>
  <si>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</si>
  <si>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</si>
  <si>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</si>
  <si>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</si>
  <si>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</si>
  <si>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</si>
  <si>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</si>
  <si>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</si>
  <si>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</si>
  <si>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</si>
  <si>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</si>
  <si>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</si>
  <si>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</si>
  <si>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</si>
  <si>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</si>
  <si>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</si>
  <si>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</si>
  <si>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</si>
  <si>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</si>
  <si>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</si>
  <si>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</si>
  <si>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</si>
  <si>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</si>
  <si>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</si>
  <si>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</si>
  <si>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</si>
  <si>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</si>
  <si>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</si>
  <si>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</si>
  <si>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</si>
  <si>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</si>
  <si>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</si>
  <si>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</si>
  <si>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</si>
  <si>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</si>
  <si>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</si>
  <si>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</si>
  <si>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</si>
  <si>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</si>
  <si>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</si>
  <si>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</si>
  <si>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</si>
  <si>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</si>
  <si>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</si>
  <si>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</si>
  <si>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</si>
  <si>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</si>
  <si>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</si>
  <si>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</si>
  <si>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</si>
  <si>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</si>
  <si>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</si>
  <si>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</si>
  <si>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</si>
  <si>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</si>
  <si>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</si>
  <si>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</si>
  <si>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</si>
  <si>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</si>
  <si>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</si>
  <si>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</si>
  <si>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</si>
  <si>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</si>
  <si>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</si>
  <si>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</si>
  <si>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</si>
  <si>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</si>
  <si>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</si>
  <si>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</si>
  <si>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</si>
  <si>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</si>
  <si>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</si>
  <si>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</si>
  <si>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</si>
  <si>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</si>
  <si>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</si>
  <si>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</si>
  <si>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</si>
  <si>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</si>
  <si>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</si>
  <si>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</si>
  <si>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</si>
  <si>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</si>
  <si>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</si>
  <si>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</si>
  <si>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</si>
  <si>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</si>
  <si>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</si>
  <si>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</si>
  <si>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</si>
  <si>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</si>
  <si>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</si>
  <si>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</si>
  <si>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</si>
  <si>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</si>
  <si>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</si>
  <si>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</si>
  <si>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</si>
  <si>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</si>
  <si>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</si>
  <si>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</si>
  <si>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</si>
  <si>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</si>
  <si>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</si>
  <si>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</si>
  <si>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</si>
  <si>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</si>
  <si>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</si>
  <si>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</si>
  <si>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</si>
  <si>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</si>
  <si>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</si>
  <si>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</si>
  <si>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</si>
  <si>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</si>
  <si>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</si>
  <si>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</si>
  <si>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</si>
  <si>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</si>
  <si>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</si>
  <si>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</si>
  <si>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</si>
  <si>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</si>
  <si>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</si>
  <si>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</si>
  <si>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</si>
  <si>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</si>
  <si>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</si>
  <si>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</si>
  <si>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</si>
  <si>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</si>
  <si>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</si>
  <si>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</si>
  <si>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</si>
  <si>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</si>
  <si>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</si>
  <si>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</si>
  <si>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</si>
  <si>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</si>
  <si>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</si>
  <si>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</si>
  <si>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</si>
  <si>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</si>
  <si>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</si>
  <si>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</si>
  <si>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</si>
  <si>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</si>
  <si>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</si>
  <si>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</si>
  <si>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</si>
  <si>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</si>
  <si>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</si>
  <si>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</si>
  <si>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</si>
  <si>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</si>
  <si>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</si>
  <si>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</si>
  <si>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</si>
  <si>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</si>
  <si>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</si>
  <si>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</si>
  <si>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</si>
  <si>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</si>
  <si>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</si>
  <si>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</si>
  <si>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</si>
  <si>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</si>
  <si>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</si>
  <si>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</si>
  <si>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</si>
  <si>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</si>
  <si>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</si>
  <si>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</si>
  <si>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</si>
  <si>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</si>
  <si>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</si>
  <si>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</si>
  <si>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</si>
  <si>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</si>
  <si>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</si>
  <si>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</si>
  <si>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</si>
  <si>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</si>
  <si>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</si>
  <si>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</si>
  <si>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</si>
  <si>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</si>
  <si>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</si>
  <si>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</si>
  <si>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</si>
  <si>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</si>
  <si>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</si>
  <si>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</si>
  <si>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</si>
  <si>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</si>
  <si>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</si>
  <si>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</si>
  <si>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</si>
  <si>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</si>
  <si>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</si>
  <si>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</si>
  <si>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</si>
  <si>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</si>
  <si>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</si>
  <si>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</si>
  <si>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</si>
  <si>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</si>
  <si>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</si>
  <si>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</si>
  <si>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</si>
  <si>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</si>
  <si>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</si>
  <si>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</si>
  <si>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</si>
  <si>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</si>
  <si>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</si>
  <si>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</si>
  <si>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</si>
  <si>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</si>
  <si>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</si>
  <si>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</si>
  <si>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</si>
  <si>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</si>
  <si>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</si>
  <si>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</si>
  <si>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</si>
  <si>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</si>
  <si>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</si>
  <si>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</si>
  <si>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</si>
  <si>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</si>
  <si>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</si>
  <si>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</si>
  <si>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</si>
  <si>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</si>
  <si>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</si>
  <si>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</si>
  <si>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</si>
  <si>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</si>
  <si>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</si>
  <si>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</si>
  <si>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</si>
  <si>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</si>
  <si>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</si>
  <si>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</si>
  <si>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</si>
  <si>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</si>
  <si>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</si>
  <si>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</si>
  <si>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</si>
  <si>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</si>
  <si>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</si>
  <si>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</si>
  <si>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</si>
  <si>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</si>
  <si>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</si>
  <si>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</si>
  <si>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</si>
  <si>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</si>
  <si>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</si>
  <si>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</si>
  <si>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</si>
  <si>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</si>
  <si>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</si>
  <si>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</si>
  <si>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</si>
  <si>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</si>
  <si>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</si>
  <si>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</si>
  <si>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</si>
  <si>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</si>
  <si>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</si>
  <si>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</si>
  <si>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</si>
  <si>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</si>
  <si>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</si>
  <si>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</si>
  <si>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</si>
  <si>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</si>
  <si>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</si>
  <si>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</si>
  <si>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</si>
  <si>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</si>
  <si>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</si>
  <si>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</si>
  <si>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</si>
  <si>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</si>
  <si>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</si>
  <si>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</si>
  <si>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</si>
  <si>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</si>
  <si>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</si>
  <si>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</si>
  <si>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</si>
  <si>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</si>
  <si>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</si>
  <si>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</si>
  <si>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</si>
  <si>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</si>
  <si>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</si>
  <si>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</si>
  <si>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</si>
  <si>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</si>
  <si>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</si>
  <si>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</si>
  <si>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</si>
  <si>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</si>
  <si>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</si>
  <si>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</si>
  <si>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</si>
  <si>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</si>
  <si>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</si>
  <si>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</si>
  <si>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</si>
  <si>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</si>
  <si>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</si>
  <si>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</si>
  <si>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</si>
  <si>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</si>
  <si>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</si>
  <si>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</si>
  <si>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</si>
  <si>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</si>
  <si>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</si>
  <si>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</si>
  <si>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</si>
  <si>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</si>
  <si>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</si>
  <si>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</si>
  <si>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</si>
  <si>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</si>
  <si>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</si>
  <si>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</si>
  <si>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</si>
  <si>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</si>
  <si>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</si>
  <si>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</si>
  <si>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</si>
  <si>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</si>
  <si>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</si>
  <si>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</si>
  <si>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</si>
  <si>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</si>
  <si>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</si>
  <si>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</si>
  <si>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</si>
  <si>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</si>
  <si>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</si>
  <si>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</si>
  <si>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</si>
  <si>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</si>
  <si>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</si>
  <si>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</si>
  <si>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</si>
  <si>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</si>
  <si>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</si>
  <si>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</si>
  <si>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</si>
  <si>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</si>
  <si>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</si>
  <si>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</si>
  <si>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</si>
  <si>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</si>
  <si>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</si>
  <si>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</si>
  <si>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</si>
  <si>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</si>
  <si>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</si>
  <si>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</si>
  <si>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</si>
  <si>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</si>
  <si>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</si>
  <si>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</si>
  <si>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</si>
  <si>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</si>
  <si>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</si>
  <si>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</si>
  <si>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</si>
  <si>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</si>
  <si>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</si>
  <si>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</si>
  <si>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</si>
  <si>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</si>
  <si>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</si>
  <si>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</si>
  <si>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</si>
  <si>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</si>
  <si>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</si>
  <si>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</si>
  <si>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</si>
  <si>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</si>
  <si>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</si>
  <si>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</si>
  <si>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</si>
  <si>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</si>
  <si>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</si>
  <si>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</si>
  <si>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</si>
  <si>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</si>
  <si>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</si>
  <si>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</si>
  <si>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</si>
  <si>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</si>
  <si>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</si>
  <si>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</si>
  <si>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</si>
  <si>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</si>
  <si>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</si>
  <si>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</si>
  <si>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</si>
  <si>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</si>
  <si>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</si>
  <si>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</si>
  <si>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</si>
  <si>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</si>
  <si>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</si>
  <si>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</si>
  <si>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</si>
  <si>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</si>
  <si>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</si>
  <si>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</si>
  <si>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</si>
  <si>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</si>
  <si>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</si>
  <si>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</si>
  <si>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</si>
  <si>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</si>
  <si>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</si>
  <si>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</si>
  <si>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</si>
  <si>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</si>
  <si>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</si>
  <si>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</si>
  <si>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</si>
  <si>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</si>
  <si>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</si>
  <si>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</si>
  <si>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</si>
  <si>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</si>
  <si>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</si>
  <si>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</si>
  <si>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</si>
  <si>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</si>
  <si>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</si>
  <si>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</si>
  <si>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</si>
  <si>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</si>
  <si>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</si>
  <si>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</si>
  <si>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</si>
  <si>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</si>
  <si>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</si>
  <si>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</si>
  <si>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</si>
  <si>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</si>
  <si>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</si>
  <si>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</si>
  <si>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</si>
  <si>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</si>
  <si>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</si>
  <si>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</si>
  <si>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</si>
  <si>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</si>
  <si>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</si>
  <si>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</si>
  <si>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</si>
  <si>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</si>
  <si>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</si>
  <si>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</si>
  <si>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</si>
  <si>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</si>
  <si>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</si>
  <si>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</si>
  <si>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</si>
  <si>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</si>
  <si>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</si>
  <si>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</si>
  <si>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</si>
  <si>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</si>
  <si>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</si>
  <si>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</si>
  <si>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</si>
  <si>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</si>
  <si>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</si>
  <si>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</si>
  <si>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</si>
  <si>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</si>
  <si>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</si>
  <si>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</si>
  <si>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</si>
  <si>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</si>
  <si>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</si>
  <si>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</si>
  <si>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</si>
  <si>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</si>
  <si>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</si>
  <si>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</si>
  <si>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</si>
  <si>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</si>
  <si>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</si>
  <si>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</si>
  <si>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</si>
  <si>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</si>
  <si>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</si>
  <si>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</si>
  <si>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</si>
  <si>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</si>
  <si>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</si>
  <si>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</si>
  <si>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</si>
  <si>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</si>
  <si>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</si>
  <si>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</si>
  <si>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</si>
  <si>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</si>
  <si>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</si>
  <si>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</si>
  <si>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</si>
  <si>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</si>
  <si>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</si>
  <si>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</si>
  <si>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</si>
  <si>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</si>
  <si>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</si>
  <si>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</si>
  <si>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</si>
  <si>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</si>
  <si>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</si>
  <si>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</si>
  <si>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</si>
  <si>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</si>
  <si>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</si>
  <si>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</si>
  <si>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</si>
  <si>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</si>
  <si>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</si>
  <si>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</si>
  <si>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</si>
  <si>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</si>
  <si>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</si>
  <si>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</si>
  <si>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</si>
  <si>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</si>
  <si>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</si>
  <si>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</si>
  <si>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</si>
  <si>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</si>
  <si>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</si>
  <si>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</si>
  <si>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</si>
  <si>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</si>
  <si>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</si>
  <si>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</si>
  <si>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</si>
  <si>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</si>
  <si>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</si>
  <si>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</si>
  <si>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</si>
  <si>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</si>
  <si>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</si>
  <si>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</si>
  <si>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</si>
  <si>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</si>
  <si>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</si>
  <si>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</si>
  <si>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</si>
  <si>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</si>
  <si>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</si>
  <si>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</si>
  <si>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</si>
  <si>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</si>
  <si>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</si>
  <si>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</si>
  <si>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</si>
  <si>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</si>
  <si>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</si>
  <si>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</si>
  <si>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</si>
  <si>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</si>
  <si>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</si>
  <si>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</si>
  <si>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</si>
  <si>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</si>
  <si>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</si>
  <si>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</si>
  <si>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</si>
  <si>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</si>
  <si>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</si>
  <si>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</si>
  <si>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</si>
  <si>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</si>
  <si>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</si>
  <si>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</si>
  <si>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</si>
  <si>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</si>
  <si>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</si>
  <si>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</si>
  <si>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</si>
  <si>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</si>
  <si>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</si>
  <si>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</si>
  <si>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</si>
  <si>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</si>
  <si>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</si>
  <si>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</si>
  <si>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</si>
  <si>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</si>
  <si>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</si>
  <si>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</si>
  <si>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</si>
  <si>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</si>
  <si>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</si>
  <si>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</si>
  <si>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</si>
  <si>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</si>
  <si>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</si>
  <si>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</si>
  <si>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</si>
  <si>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</si>
  <si>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</si>
  <si>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</si>
  <si>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</si>
  <si>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</si>
  <si>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</si>
  <si>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</si>
  <si>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</si>
  <si>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</si>
  <si>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</si>
  <si>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</si>
  <si>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</si>
  <si>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</si>
  <si>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</si>
  <si>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</si>
  <si>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</si>
  <si>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</si>
  <si>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</si>
  <si>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</si>
  <si>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</si>
  <si>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</si>
  <si>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</si>
  <si>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</si>
  <si>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</si>
  <si>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</si>
  <si>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</si>
  <si>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</si>
  <si>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</si>
  <si>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</si>
  <si>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</si>
  <si>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</si>
  <si>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</si>
  <si>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</si>
  <si>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</si>
  <si>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</si>
  <si>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</si>
  <si>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</si>
  <si>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</si>
  <si>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</si>
  <si>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</si>
  <si>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</si>
  <si>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</si>
  <si>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</si>
  <si>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</si>
  <si>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</si>
  <si>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</si>
  <si>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</si>
  <si>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</si>
  <si>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</si>
  <si>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</si>
  <si>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</si>
  <si>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</si>
  <si>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</si>
  <si>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</si>
  <si>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</si>
  <si>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</si>
  <si>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</si>
  <si>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</si>
  <si>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</si>
  <si>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</si>
  <si>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</si>
  <si>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</si>
  <si>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</si>
  <si>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</si>
  <si>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</si>
  <si>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</si>
  <si>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</si>
  <si>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</si>
  <si>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</si>
  <si>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</si>
  <si>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</si>
  <si>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</si>
  <si>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</si>
  <si>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</si>
  <si>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</si>
  <si>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</si>
  <si>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</si>
  <si>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</si>
  <si>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</si>
  <si>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</si>
  <si>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</si>
  <si>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</si>
  <si>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</si>
  <si>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</si>
  <si>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</si>
  <si>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</si>
  <si>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</si>
  <si>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</si>
  <si>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</si>
  <si>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</si>
  <si>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</si>
  <si>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</si>
  <si>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</si>
  <si>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</si>
  <si>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</si>
  <si>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</si>
  <si>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</si>
  <si>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</si>
  <si>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</si>
  <si>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</si>
  <si>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</si>
  <si>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</si>
  <si>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</si>
  <si>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</si>
  <si>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</si>
  <si>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</si>
  <si>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</si>
  <si>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</si>
  <si>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</si>
  <si>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</si>
  <si>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</si>
  <si>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</si>
  <si>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</si>
  <si>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</si>
  <si>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</si>
  <si>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</si>
  <si>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</si>
  <si>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</si>
  <si>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</si>
  <si>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</si>
  <si>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</si>
  <si>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</si>
  <si>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</si>
  <si>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</si>
  <si>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</si>
  <si>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</si>
  <si>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</si>
  <si>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</si>
  <si>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</si>
  <si>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</si>
  <si>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</si>
  <si>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</si>
  <si>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</si>
  <si>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</si>
  <si>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</si>
  <si>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</si>
  <si>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</si>
  <si>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</si>
  <si>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</si>
  <si>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</si>
  <si>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</si>
  <si>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</si>
  <si>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</si>
  <si>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</si>
  <si>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</si>
  <si>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</si>
  <si>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</si>
  <si>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</si>
  <si>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</si>
  <si>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</si>
  <si>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</si>
  <si>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</si>
  <si>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</si>
  <si>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</si>
  <si>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</si>
  <si>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</si>
  <si>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</si>
  <si>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</si>
  <si>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</si>
  <si>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</si>
  <si>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</si>
  <si>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</si>
  <si>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</si>
  <si>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</si>
  <si>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</si>
  <si>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</si>
  <si>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</si>
  <si>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</si>
  <si>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</si>
  <si>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</si>
  <si>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</si>
  <si>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</si>
  <si>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</si>
  <si>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</si>
  <si>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</si>
  <si>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</si>
  <si>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</si>
  <si>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</si>
  <si>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</si>
  <si>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</si>
  <si>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</si>
  <si>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</si>
  <si>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</si>
  <si>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</si>
  <si>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</si>
  <si>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</si>
  <si>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</si>
  <si>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</si>
  <si>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</si>
  <si>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</si>
  <si>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</si>
  <si>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</si>
  <si>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</si>
  <si>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</si>
  <si>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</si>
  <si>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</si>
  <si>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</si>
  <si>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</si>
  <si>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</si>
  <si>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</si>
  <si>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</si>
  <si>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</si>
  <si>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</si>
  <si>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</si>
  <si>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</si>
  <si>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</si>
  <si>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</si>
  <si>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</si>
  <si>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</si>
  <si>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</si>
  <si>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</si>
  <si>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</si>
  <si>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</si>
  <si>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</si>
  <si>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</si>
  <si>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</si>
  <si>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</si>
  <si>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</si>
  <si>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</si>
  <si>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</si>
  <si>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</si>
  <si>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</si>
  <si>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</si>
  <si>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</si>
  <si>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</si>
  <si>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</si>
  <si>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</si>
  <si>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</si>
  <si>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</si>
  <si>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</si>
  <si>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</si>
  <si>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</si>
  <si>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</si>
  <si>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</si>
  <si>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</si>
  <si>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</si>
  <si>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</si>
  <si>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</si>
  <si>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</si>
  <si>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</si>
  <si>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</si>
  <si>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</si>
  <si>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</si>
  <si>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</si>
  <si>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</si>
  <si>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</si>
  <si>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</si>
  <si>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</si>
  <si>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</si>
  <si>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</si>
  <si>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</si>
  <si>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</si>
  <si>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</si>
  <si>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</si>
  <si>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</si>
  <si>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</si>
  <si>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</si>
  <si>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</si>
  <si>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</si>
  <si>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</si>
  <si>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</si>
  <si>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</si>
  <si>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</si>
  <si>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</si>
  <si>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</si>
  <si>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</si>
  <si>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</si>
  <si>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</si>
  <si>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</si>
  <si>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</si>
  <si>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</si>
  <si>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</si>
  <si>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</si>
  <si>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</si>
  <si>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</si>
  <si>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</si>
  <si>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</si>
  <si>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</si>
  <si>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</si>
  <si>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</si>
  <si>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</si>
  <si>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</si>
  <si>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</si>
  <si>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</si>
  <si>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</si>
  <si>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</si>
  <si>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</si>
  <si>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</si>
  <si>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</si>
  <si>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</si>
  <si>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</si>
  <si>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</si>
  <si>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</si>
  <si>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</si>
  <si>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</si>
  <si>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</si>
  <si>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</si>
  <si>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</si>
  <si>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</si>
  <si>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</si>
  <si>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</si>
  <si>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</si>
  <si>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</si>
  <si>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</si>
  <si>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</si>
  <si>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</si>
  <si>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</si>
  <si>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</si>
  <si>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</si>
  <si>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</si>
  <si>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</si>
  <si>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</si>
  <si>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</si>
  <si>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</si>
  <si>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</si>
  <si>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</si>
  <si>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</si>
  <si>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</si>
  <si>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</si>
  <si>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</si>
  <si>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</si>
  <si>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</si>
  <si>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</si>
  <si>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</si>
  <si>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</si>
  <si>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</si>
  <si>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</si>
  <si>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</si>
  <si>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</si>
  <si>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</si>
  <si>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</si>
  <si>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</si>
  <si>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</si>
  <si>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</si>
  <si>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</si>
  <si>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</si>
  <si>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</si>
  <si>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</si>
  <si>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</si>
  <si>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</si>
  <si>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</si>
  <si>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</si>
  <si>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</si>
  <si>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</si>
  <si>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</si>
  <si>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</si>
  <si>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</si>
  <si>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</si>
  <si>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</si>
  <si>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</si>
  <si>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</si>
  <si>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</si>
  <si>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</si>
  <si>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</si>
  <si>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</si>
  <si>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</si>
  <si>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</si>
  <si>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</si>
  <si>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</si>
  <si>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</si>
  <si>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</si>
  <si>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</si>
  <si>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</si>
  <si>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</si>
  <si>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</si>
  <si>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</si>
  <si>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</si>
  <si>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</si>
  <si>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</si>
  <si>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</si>
  <si>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</si>
  <si>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</si>
  <si>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</si>
  <si>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</si>
  <si>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</si>
  <si>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</si>
  <si>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</si>
  <si>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</si>
  <si>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</si>
  <si>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</si>
  <si>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</si>
  <si>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</si>
  <si>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</si>
  <si>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</si>
  <si>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</si>
  <si>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</si>
  <si>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</si>
  <si>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</si>
  <si>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</si>
  <si>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</si>
  <si>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</si>
  <si>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</si>
  <si>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</si>
  <si>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</si>
  <si>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</si>
  <si>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</si>
  <si>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</si>
  <si>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</si>
  <si>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</si>
  <si>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</si>
  <si>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</si>
  <si>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</si>
  <si>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</si>
  <si>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</si>
  <si>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</si>
  <si>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</si>
  <si>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</si>
  <si>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</si>
  <si>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</si>
  <si>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</si>
  <si>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</si>
  <si>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</si>
  <si>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</si>
  <si>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</si>
  <si>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</si>
  <si>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</si>
  <si>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</si>
  <si>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</si>
  <si>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</si>
  <si>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</si>
  <si>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</si>
  <si>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</si>
  <si>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</si>
  <si>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</si>
  <si>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</si>
  <si>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</si>
  <si>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</si>
  <si>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</si>
  <si>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</si>
  <si>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</si>
  <si>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</si>
  <si>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</si>
  <si>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</si>
  <si>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</si>
  <si>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</si>
  <si>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</si>
  <si>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</si>
  <si>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</si>
  <si>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</si>
  <si>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</si>
  <si>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</si>
  <si>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</si>
  <si>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</si>
  <si>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</si>
  <si>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</si>
  <si>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</si>
  <si>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</si>
  <si>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</si>
  <si>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</si>
  <si>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</si>
  <si>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</si>
  <si>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</si>
  <si>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</si>
  <si>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</si>
  <si>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</si>
  <si>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</si>
  <si>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</si>
  <si>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</si>
  <si>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</si>
  <si>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</si>
  <si>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</si>
  <si>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</si>
  <si>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</si>
  <si>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</si>
  <si>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</si>
  <si>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</si>
  <si>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</si>
  <si>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</si>
  <si>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</si>
  <si>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</si>
  <si>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</si>
  <si>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</si>
  <si>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</si>
  <si>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</si>
  <si>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</si>
  <si>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</si>
  <si>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</si>
  <si>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</si>
  <si>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</si>
  <si>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</si>
  <si>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</si>
  <si>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</si>
  <si>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</si>
  <si>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</si>
  <si>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</si>
  <si>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</si>
  <si>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</si>
  <si>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</si>
  <si>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</si>
  <si>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</si>
  <si>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</si>
  <si>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</si>
  <si>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</si>
  <si>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</si>
  <si>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</si>
  <si>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</si>
  <si>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</si>
  <si>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</si>
  <si>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</si>
  <si>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</si>
  <si>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</si>
  <si>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</si>
  <si>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</si>
  <si>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</si>
  <si>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</si>
  <si>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</si>
  <si>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</si>
  <si>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</si>
  <si>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</si>
  <si>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</si>
  <si>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</si>
  <si>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</si>
  <si>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</si>
  <si>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</si>
  <si>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</si>
  <si>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</si>
  <si>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</si>
  <si>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</si>
  <si>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</si>
  <si>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</si>
  <si>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</si>
  <si>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</si>
  <si>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</si>
  <si>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</si>
  <si>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</si>
  <si>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</si>
  <si>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</si>
  <si>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</si>
  <si>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</si>
  <si>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</si>
  <si>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</si>
  <si>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</si>
  <si>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</si>
  <si>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</si>
  <si>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</si>
  <si>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</si>
  <si>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</si>
  <si>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</si>
  <si>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</si>
  <si>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</si>
  <si>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</si>
  <si>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</si>
  <si>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</si>
  <si>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</si>
  <si>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</si>
  <si>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</si>
  <si>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</si>
  <si>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</si>
  <si>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</si>
  <si>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</si>
  <si>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</si>
  <si>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</si>
  <si>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</si>
  <si>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</si>
  <si>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</si>
  <si>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</si>
  <si>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</si>
  <si>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</si>
  <si>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</si>
  <si>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</si>
  <si>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</si>
  <si>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</si>
  <si>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</si>
  <si>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</si>
  <si>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</si>
  <si>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</si>
  <si>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</si>
  <si>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</si>
  <si>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</si>
  <si>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</si>
  <si>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</si>
  <si>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</si>
  <si>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</si>
  <si>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</si>
  <si>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</si>
  <si>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</si>
  <si>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</si>
  <si>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</si>
  <si>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</si>
  <si>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</si>
  <si>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</si>
  <si>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</si>
  <si>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</si>
  <si>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</si>
  <si>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</si>
  <si>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</si>
  <si>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</si>
  <si>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</si>
  <si>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</si>
  <si>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</si>
  <si>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</si>
  <si>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</si>
  <si>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</si>
  <si>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</si>
  <si>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</si>
  <si>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</si>
  <si>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</si>
  <si>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</si>
  <si>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</si>
  <si>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</si>
  <si>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</si>
  <si>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</si>
  <si>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</si>
  <si>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</si>
  <si>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</si>
  <si>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</si>
  <si>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</si>
  <si>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</si>
  <si>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</si>
  <si>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</si>
  <si>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</si>
  <si>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</si>
  <si>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</si>
  <si>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</si>
  <si>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</si>
  <si>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</si>
  <si>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</si>
  <si>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</si>
  <si>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</si>
  <si>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</si>
  <si>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</si>
  <si>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</si>
  <si>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</si>
  <si>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</si>
  <si>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</si>
  <si>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</si>
  <si>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</si>
  <si>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</si>
  <si>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</si>
  <si>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</si>
  <si>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</si>
  <si>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</si>
  <si>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</si>
  <si>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</si>
  <si>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</si>
  <si>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</si>
  <si>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</si>
  <si>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</si>
  <si>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</si>
  <si>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</si>
  <si>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</si>
  <si>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</si>
  <si>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</si>
  <si>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</si>
  <si>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</si>
  <si>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</si>
  <si>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</si>
  <si>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</si>
  <si>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</si>
  <si>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</si>
  <si>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</si>
  <si>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</si>
  <si>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</si>
  <si>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</si>
  <si>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</si>
  <si>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</si>
  <si>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</si>
  <si>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</si>
  <si>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</si>
  <si>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</si>
  <si>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</si>
  <si>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</si>
  <si>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</si>
  <si>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</si>
  <si>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</si>
  <si>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</si>
  <si>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</si>
  <si>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</si>
  <si>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</si>
  <si>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</si>
  <si>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</si>
  <si>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</si>
  <si>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</si>
  <si>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</si>
  <si>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</si>
  <si>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</si>
  <si>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</si>
  <si>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</si>
  <si>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</si>
  <si>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</si>
  <si>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</si>
  <si>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</si>
  <si>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</si>
  <si>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</si>
  <si>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</si>
  <si>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</si>
  <si>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</si>
  <si>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</si>
  <si>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</si>
  <si>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</si>
  <si>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</si>
  <si>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</si>
  <si>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</si>
  <si>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</si>
  <si>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</si>
  <si>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</si>
  <si>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</si>
  <si>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</si>
  <si>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</si>
  <si>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</si>
  <si>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</si>
  <si>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</si>
  <si>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</si>
  <si>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</si>
  <si>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</si>
  <si>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</si>
  <si>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</si>
  <si>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</si>
  <si>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</si>
  <si>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</si>
  <si>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</si>
  <si>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</si>
  <si>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</si>
  <si>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</si>
  <si>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</si>
  <si>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</si>
  <si>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</si>
  <si>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</si>
  <si>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</si>
  <si>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</si>
  <si>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</si>
  <si>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</si>
  <si>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</si>
  <si>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</si>
  <si>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</si>
  <si>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</si>
  <si>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</si>
  <si>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</si>
  <si>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</si>
  <si>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</si>
  <si>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</si>
  <si>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</si>
  <si>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</si>
  <si>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</si>
  <si>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</si>
  <si>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</si>
  <si>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</si>
  <si>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</si>
  <si>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</si>
  <si>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</si>
  <si>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</si>
  <si>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</si>
  <si>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</si>
  <si>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</si>
  <si>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</si>
  <si>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</si>
  <si>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</si>
  <si>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</si>
  <si>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</si>
  <si>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</si>
  <si>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</si>
  <si>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</si>
  <si>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</si>
  <si>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</si>
  <si>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</si>
  <si>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</si>
  <si>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</si>
  <si>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</si>
  <si>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</si>
  <si>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</si>
  <si>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</si>
  <si>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</si>
  <si>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</si>
  <si>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</si>
  <si>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</si>
  <si>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</si>
  <si>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</si>
  <si>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</si>
  <si>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</si>
  <si>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</si>
  <si>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</si>
  <si>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</si>
  <si>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</si>
  <si>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</si>
  <si>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</si>
  <si>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</si>
  <si>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</si>
  <si>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</si>
  <si>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</si>
  <si>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</si>
  <si>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</si>
  <si>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</si>
  <si>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</si>
  <si>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</si>
  <si>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</si>
  <si>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</si>
  <si>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</si>
  <si>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</si>
  <si>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</si>
  <si>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</si>
  <si>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</si>
  <si>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</si>
  <si>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</si>
  <si>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</si>
  <si>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</si>
  <si>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</si>
  <si>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</si>
  <si>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</si>
  <si>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</si>
  <si>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</si>
  <si>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</si>
  <si>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</si>
  <si>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</si>
  <si>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</si>
  <si>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</si>
  <si>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</si>
  <si>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</si>
  <si>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</si>
  <si>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</si>
  <si>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</si>
  <si>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</si>
  <si>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</si>
  <si>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</si>
  <si>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</si>
  <si>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</si>
  <si>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</si>
  <si>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</si>
  <si>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</si>
  <si>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</si>
  <si>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</si>
  <si>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</si>
  <si>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</si>
  <si>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</si>
  <si>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</si>
  <si>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</si>
  <si>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</si>
  <si>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</si>
  <si>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</si>
  <si>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</si>
  <si>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</si>
  <si>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</si>
  <si>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</si>
  <si>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</si>
  <si>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</si>
  <si>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</si>
  <si>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</si>
  <si>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</si>
  <si>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</si>
  <si>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</si>
  <si>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</si>
  <si>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</si>
  <si>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</si>
  <si>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</si>
  <si>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</si>
  <si>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</si>
  <si>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</si>
  <si>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</si>
  <si>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</si>
  <si>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</si>
  <si>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</si>
  <si>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</si>
  <si>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</si>
  <si>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</si>
  <si>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</si>
  <si>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</si>
  <si>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</si>
  <si>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</si>
  <si>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</si>
  <si>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</si>
  <si>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</si>
  <si>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</si>
  <si>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</si>
  <si>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</si>
  <si>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</si>
  <si>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</si>
  <si>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</si>
  <si>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</si>
  <si>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</si>
  <si>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</si>
  <si>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</si>
  <si>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</si>
  <si>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</si>
  <si>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</si>
  <si>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</si>
  <si>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</si>
  <si>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</si>
  <si>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</si>
  <si>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</si>
  <si>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</si>
  <si>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</si>
  <si>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</si>
  <si>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</si>
  <si>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</si>
  <si>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</si>
  <si>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</si>
  <si>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</si>
  <si>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</si>
  <si>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</si>
  <si>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</si>
  <si>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</si>
  <si>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</si>
  <si>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</si>
  <si>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</si>
  <si>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</si>
  <si>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</si>
  <si>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</si>
  <si>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</si>
  <si>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</si>
  <si>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</si>
  <si>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</si>
  <si>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</si>
  <si>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</si>
  <si>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</si>
  <si>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</si>
  <si>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</si>
  <si>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</si>
  <si>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</si>
  <si>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</si>
  <si>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</si>
  <si>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</si>
  <si>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</si>
  <si>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</si>
  <si>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</si>
  <si>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</si>
  <si>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</si>
  <si>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</si>
  <si>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</si>
  <si>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</si>
  <si>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</si>
  <si>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</si>
  <si>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</si>
  <si>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</si>
  <si>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</si>
  <si>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</si>
  <si>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</si>
  <si>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</si>
  <si>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</si>
  <si>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</si>
  <si>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</si>
  <si>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</si>
  <si>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</si>
  <si>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</si>
  <si>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</si>
  <si>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</si>
  <si>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</si>
  <si>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</si>
  <si>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</si>
  <si>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</si>
  <si>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</si>
  <si>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</si>
  <si>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</si>
  <si>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</si>
  <si>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</si>
  <si>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</si>
  <si>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</si>
  <si>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</si>
  <si>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</si>
  <si>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</si>
  <si>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</si>
  <si>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</si>
  <si>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</si>
  <si>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</si>
  <si>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</si>
  <si>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</si>
  <si>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</si>
  <si>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</si>
  <si>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</si>
  <si>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</si>
  <si>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</si>
  <si>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</si>
  <si>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</si>
  <si>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</si>
  <si>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</si>
  <si>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</si>
  <si>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</si>
  <si>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</si>
  <si>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</si>
  <si>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</si>
  <si>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</si>
  <si>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</si>
  <si>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</si>
  <si>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</si>
  <si>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</si>
  <si>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</si>
  <si>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</si>
  <si>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</si>
  <si>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</si>
  <si>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</si>
  <si>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</si>
  <si>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</si>
  <si>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</si>
  <si>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</si>
  <si>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</si>
  <si>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</si>
  <si>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</si>
  <si>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</si>
  <si>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</si>
  <si>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</si>
  <si>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</si>
  <si>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</si>
  <si>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</si>
  <si>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</si>
  <si>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</si>
  <si>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</si>
  <si>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</si>
  <si>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</si>
  <si>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</si>
  <si>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</si>
  <si>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</si>
  <si>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</si>
  <si>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</si>
  <si>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</si>
  <si>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</si>
  <si>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</si>
  <si>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</si>
  <si>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</si>
  <si>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</si>
  <si>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</si>
  <si>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</si>
  <si>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</si>
  <si>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</si>
  <si>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</si>
  <si>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</si>
  <si>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</si>
  <si>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</si>
  <si>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</si>
  <si>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</si>
  <si>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</si>
  <si>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</si>
  <si>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</si>
  <si>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</si>
  <si>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</si>
  <si>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</si>
  <si>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</si>
  <si>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</si>
  <si>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</si>
  <si>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</si>
  <si>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</si>
  <si>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</si>
  <si>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</si>
  <si>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</si>
  <si>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</si>
  <si>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</si>
  <si>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</si>
  <si>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</si>
  <si>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</si>
  <si>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</si>
  <si>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</si>
  <si>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</si>
  <si>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</si>
  <si>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</si>
  <si>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</si>
  <si>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</si>
  <si>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</si>
  <si>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</si>
  <si>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</si>
  <si>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</si>
  <si>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</si>
  <si>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</si>
  <si>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</si>
  <si>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</si>
  <si>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</si>
  <si>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</si>
  <si>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</si>
  <si>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</si>
  <si>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</si>
  <si>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</si>
  <si>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</si>
  <si>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</si>
  <si>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</si>
  <si>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</si>
  <si>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</si>
  <si>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</si>
  <si>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</si>
  <si>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</si>
  <si>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</si>
  <si>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</si>
  <si>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</si>
  <si>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</si>
  <si>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</si>
  <si>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</si>
  <si>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</si>
  <si>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</si>
  <si>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</si>
  <si>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</si>
  <si>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</si>
  <si>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</si>
  <si>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</si>
  <si>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</si>
  <si>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</si>
  <si>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</si>
  <si>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</si>
  <si>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</si>
  <si>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</si>
  <si>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</si>
  <si>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</si>
  <si>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</si>
  <si>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</si>
  <si>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</si>
  <si>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</si>
  <si>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</si>
  <si>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</si>
  <si>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</si>
  <si>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</si>
  <si>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</si>
  <si>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</si>
  <si>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</si>
  <si>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</si>
  <si>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</si>
  <si>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</si>
  <si>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</si>
  <si>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</si>
  <si>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</si>
  <si>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</si>
  <si>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</si>
  <si>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</si>
  <si>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</si>
  <si>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</si>
  <si>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</si>
  <si>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</si>
  <si>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</si>
  <si>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</si>
  <si>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</si>
  <si>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</si>
  <si>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</si>
  <si>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</si>
  <si>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</si>
  <si>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</si>
  <si>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</si>
  <si>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</si>
  <si>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</si>
  <si>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</si>
  <si>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</si>
  <si>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</si>
  <si>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</si>
  <si>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</si>
  <si>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</si>
  <si>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</si>
  <si>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</si>
  <si>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</si>
  <si>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</si>
  <si>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</si>
  <si>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</si>
  <si>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</si>
  <si>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</si>
  <si>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</si>
  <si>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</si>
  <si>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</si>
  <si>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</si>
  <si>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</si>
  <si>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</si>
  <si>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</si>
  <si>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</si>
  <si>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</si>
  <si>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</si>
  <si>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</si>
  <si>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</si>
  <si>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</si>
  <si>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</si>
  <si>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</si>
  <si>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</si>
  <si>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</si>
  <si>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</si>
  <si>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</si>
  <si>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</si>
  <si>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</si>
  <si>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</si>
  <si>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</si>
  <si>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</si>
  <si>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</si>
  <si>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</si>
  <si>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</si>
  <si>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</si>
  <si>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</si>
  <si>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</si>
  <si>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</si>
  <si>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</si>
  <si>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</si>
  <si>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</si>
  <si>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</si>
  <si>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</si>
  <si>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</si>
  <si>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</si>
  <si>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</si>
  <si>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</si>
  <si>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</si>
  <si>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</si>
  <si>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</si>
  <si>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</si>
  <si>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</si>
  <si>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</si>
  <si>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</si>
  <si>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</si>
  <si>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</si>
  <si>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</si>
  <si>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</si>
  <si>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</si>
  <si>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</si>
  <si>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</si>
  <si>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</si>
  <si>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</si>
  <si>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</si>
  <si>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</si>
  <si>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</si>
  <si>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</si>
  <si>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</si>
  <si>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</si>
  <si>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</si>
  <si>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</si>
  <si>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</si>
  <si>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</si>
  <si>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</si>
  <si>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</si>
  <si>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</si>
  <si>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</si>
  <si>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</si>
  <si>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</si>
  <si>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</si>
  <si>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</si>
  <si>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</si>
  <si>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</si>
  <si>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</si>
  <si>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</si>
  <si>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</si>
  <si>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</si>
  <si>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</si>
  <si>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</si>
  <si>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</si>
  <si>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</si>
  <si>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</si>
  <si>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</si>
  <si>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</si>
  <si>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</si>
  <si>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</si>
  <si>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</si>
  <si>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</si>
  <si>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</si>
  <si>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</si>
  <si>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</si>
  <si>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</si>
  <si>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</si>
  <si>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</si>
  <si>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</si>
  <si>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</si>
  <si>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</si>
  <si>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</si>
  <si>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</si>
  <si>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</si>
  <si>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</si>
  <si>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</si>
  <si>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</si>
  <si>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</si>
  <si>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</si>
  <si>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</si>
  <si>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</si>
  <si>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</si>
  <si>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</si>
  <si>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</si>
  <si>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</si>
  <si>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</si>
  <si>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</si>
  <si>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</si>
  <si>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</si>
  <si>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</si>
  <si>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</si>
  <si>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</si>
  <si>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</si>
  <si>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</si>
  <si>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</si>
  <si>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</si>
  <si>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</si>
  <si>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</si>
  <si>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</si>
  <si>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</si>
  <si>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</si>
  <si>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</si>
  <si>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</si>
  <si>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</si>
  <si>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</si>
  <si>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</si>
  <si>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</si>
  <si>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</si>
  <si>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</si>
  <si>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</si>
  <si>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</si>
  <si>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</si>
  <si>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</si>
  <si>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</si>
  <si>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</si>
  <si>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</si>
  <si>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</si>
  <si>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</si>
  <si>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</si>
  <si>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</si>
  <si>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</si>
  <si>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</si>
  <si>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</si>
  <si>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</si>
  <si>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</si>
  <si>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</si>
  <si>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</si>
  <si>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</si>
  <si>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</si>
  <si>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</si>
  <si>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</si>
  <si>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</si>
  <si>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</si>
  <si>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</si>
  <si>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</si>
  <si>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</si>
  <si>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</si>
  <si>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</si>
  <si>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</si>
  <si>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</si>
  <si>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</si>
  <si>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</si>
  <si>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</si>
  <si>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</si>
  <si>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</si>
  <si>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</si>
  <si>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</si>
  <si>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</si>
  <si>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</si>
  <si>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</si>
  <si>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</si>
  <si>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</si>
  <si>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</si>
  <si>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</si>
  <si>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</si>
  <si>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</si>
  <si>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</si>
  <si>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</si>
  <si>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</si>
  <si>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</si>
  <si>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</si>
  <si>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</si>
  <si>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</si>
  <si>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</si>
  <si>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</si>
  <si>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</si>
  <si>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</si>
  <si>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</si>
  <si>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</si>
  <si>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</si>
  <si>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</si>
  <si>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</si>
  <si>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</si>
  <si>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</si>
  <si>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</si>
  <si>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</si>
  <si>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</si>
  <si>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</si>
  <si>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</si>
  <si>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</si>
  <si>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</si>
  <si>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</si>
  <si>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</si>
  <si>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</si>
  <si>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</si>
  <si>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</si>
  <si>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</si>
  <si>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</si>
  <si>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</si>
  <si>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</si>
  <si>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</si>
  <si>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</si>
  <si>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</si>
  <si>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</si>
  <si>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</si>
  <si>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</si>
  <si>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</si>
  <si>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</si>
  <si>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</si>
  <si>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</si>
  <si>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</si>
  <si>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</si>
  <si>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</si>
  <si>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</si>
  <si>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</si>
  <si>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</si>
  <si>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</si>
  <si>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</si>
  <si>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</si>
  <si>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</si>
  <si>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</si>
  <si>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</si>
  <si>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</si>
  <si>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</si>
  <si>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</si>
  <si>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</si>
  <si>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</si>
  <si>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</si>
  <si>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</si>
  <si>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</si>
  <si>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</si>
  <si>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</si>
  <si>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</si>
  <si>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</si>
  <si>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</si>
  <si>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</si>
  <si>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</si>
  <si>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</si>
  <si>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</si>
  <si>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</si>
  <si>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</si>
  <si>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</si>
  <si>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</si>
  <si>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</si>
  <si>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</si>
  <si>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</si>
  <si>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</si>
  <si>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</si>
  <si>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</si>
  <si>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</si>
  <si>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</si>
  <si>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</si>
  <si>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</si>
  <si>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</si>
  <si>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</si>
  <si>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</si>
  <si>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</si>
  <si>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</si>
  <si>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</si>
  <si>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</si>
  <si>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</si>
  <si>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</si>
  <si>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</si>
  <si>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</si>
  <si>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</si>
  <si>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</si>
  <si>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</si>
  <si>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</si>
  <si>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</si>
  <si>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</si>
  <si>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</si>
  <si>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</si>
  <si>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</si>
  <si>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</si>
  <si>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</si>
  <si>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</si>
  <si>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</si>
  <si>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</si>
  <si>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</si>
  <si>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</si>
  <si>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</si>
  <si>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</si>
  <si>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</si>
  <si>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</si>
  <si>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</si>
  <si>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</si>
  <si>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</si>
  <si>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</si>
  <si>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</si>
  <si>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</si>
  <si>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</si>
  <si>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</si>
  <si>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</si>
  <si>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</si>
  <si>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</si>
  <si>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</si>
  <si>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</si>
  <si>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</si>
  <si>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</si>
  <si>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</si>
  <si>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</si>
  <si>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</si>
  <si>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</si>
  <si>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</si>
  <si>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</si>
  <si>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</si>
  <si>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</si>
  <si>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</si>
  <si>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</si>
  <si>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</si>
  <si>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</si>
  <si>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</si>
  <si>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</si>
  <si>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</si>
  <si>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</si>
  <si>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</si>
  <si>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</si>
  <si>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</si>
  <si>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</si>
  <si>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</si>
  <si>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</si>
  <si>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</si>
  <si>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</si>
  <si>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</si>
  <si>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</si>
  <si>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</si>
  <si>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</si>
  <si>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</si>
  <si>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</si>
  <si>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</si>
  <si>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</si>
  <si>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</si>
  <si>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</si>
  <si>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</si>
  <si>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</si>
  <si>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</si>
  <si>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</si>
  <si>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</si>
  <si>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</si>
  <si>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</si>
  <si>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</si>
  <si>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</si>
  <si>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</si>
  <si>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</si>
  <si>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</si>
  <si>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</si>
  <si>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</si>
  <si>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</si>
  <si>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</si>
  <si>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</si>
  <si>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</si>
  <si>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</si>
  <si>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</si>
  <si>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</si>
  <si>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</si>
  <si>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</si>
  <si>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</si>
  <si>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</si>
  <si>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</si>
  <si>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</si>
  <si>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</si>
  <si>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</si>
  <si>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</si>
  <si>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</si>
  <si>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</si>
  <si>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</si>
  <si>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</si>
  <si>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</si>
  <si>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</si>
  <si>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</si>
  <si>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</si>
  <si>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</si>
  <si>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</si>
  <si>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</si>
  <si>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</si>
  <si>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</si>
  <si>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</si>
  <si>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</si>
  <si>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</si>
  <si>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</si>
  <si>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</si>
  <si>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</si>
  <si>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</si>
  <si>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</si>
  <si>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</si>
  <si>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</si>
  <si>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</si>
  <si>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</si>
  <si>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</si>
  <si>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</si>
  <si>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</si>
  <si>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</si>
  <si>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</si>
  <si>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</si>
  <si>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</si>
  <si>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</si>
  <si>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</si>
  <si>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</si>
  <si>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</si>
  <si>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</si>
  <si>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</si>
  <si>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</si>
  <si>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</si>
  <si>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</si>
  <si>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</si>
  <si>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</si>
  <si>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</si>
  <si>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</si>
  <si>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</si>
  <si>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</si>
  <si>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</si>
  <si>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</si>
  <si>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</si>
  <si>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</si>
  <si>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</si>
  <si>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</si>
  <si>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</si>
  <si>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</si>
  <si>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</si>
  <si>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</si>
  <si>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</si>
  <si>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</si>
  <si>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</si>
  <si>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</si>
  <si>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</si>
  <si>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</si>
  <si>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</si>
  <si>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</si>
  <si>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</si>
  <si>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</si>
  <si>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</si>
  <si>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</si>
  <si>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</si>
  <si>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</si>
  <si>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</si>
  <si>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</si>
  <si>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</si>
  <si>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</si>
  <si>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</si>
  <si>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</si>
  <si>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</si>
  <si>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</si>
  <si>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</si>
  <si>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</si>
  <si>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</si>
  <si>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</si>
  <si>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</si>
  <si>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</si>
  <si>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</si>
  <si>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</si>
  <si>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</si>
  <si>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</si>
  <si>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</si>
  <si>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</si>
  <si>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</si>
  <si>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</si>
  <si>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</si>
  <si>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</si>
  <si>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</si>
  <si>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</si>
  <si>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</si>
  <si>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</si>
  <si>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</si>
  <si>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</si>
  <si>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</si>
  <si>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</si>
  <si>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</si>
  <si>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</si>
  <si>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</si>
  <si>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</si>
  <si>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</si>
  <si>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</si>
  <si>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</si>
  <si>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</si>
  <si>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</si>
  <si>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</si>
  <si>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</si>
  <si>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</si>
  <si>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</si>
  <si>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</si>
  <si>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</si>
  <si>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</si>
  <si>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</si>
  <si>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</si>
  <si>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</si>
  <si>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</si>
  <si>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</si>
  <si>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</si>
  <si>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</si>
  <si>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</si>
  <si>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</si>
  <si>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</si>
  <si>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</si>
  <si>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</si>
  <si>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</si>
  <si>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</si>
  <si>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</si>
  <si>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</si>
  <si>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</si>
  <si>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</si>
  <si>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</si>
  <si>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</si>
  <si>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</si>
  <si>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</si>
  <si>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</si>
  <si>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</si>
  <si>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</si>
  <si>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</si>
  <si>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</si>
  <si>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</si>
  <si>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</si>
  <si>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</si>
  <si>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</si>
  <si>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</si>
  <si>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</si>
  <si>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</si>
  <si>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</si>
  <si>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</si>
  <si>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</si>
  <si>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</si>
  <si>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</si>
  <si>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</si>
  <si>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</si>
  <si>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</si>
  <si>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</si>
  <si>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</si>
  <si>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</si>
  <si>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</si>
  <si>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</si>
  <si>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</si>
  <si>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</si>
  <si>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</si>
  <si>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</si>
  <si>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</si>
  <si>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</si>
  <si>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</si>
  <si>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</si>
  <si>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</si>
  <si>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</si>
  <si>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</si>
  <si>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</si>
  <si>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</si>
  <si>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</si>
  <si>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</si>
  <si>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</si>
  <si>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</si>
  <si>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</si>
  <si>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</si>
  <si>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</si>
  <si>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</si>
  <si>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</si>
  <si>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</si>
  <si>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</si>
  <si>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</si>
  <si>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</si>
  <si>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</si>
  <si>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</si>
  <si>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</si>
  <si>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</si>
  <si>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</si>
  <si>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</si>
  <si>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</si>
  <si>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</si>
  <si>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</si>
  <si>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</si>
  <si>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</si>
  <si>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</si>
  <si>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</si>
  <si>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</si>
  <si>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</si>
  <si>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</si>
  <si>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</si>
  <si>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</si>
  <si>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</si>
  <si>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</si>
  <si>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</si>
  <si>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</si>
  <si>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</si>
  <si>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</si>
  <si>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</si>
  <si>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</si>
  <si>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</si>
  <si>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</si>
  <si>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</si>
  <si>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</si>
  <si>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</si>
  <si>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</si>
  <si>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</si>
  <si>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</si>
  <si>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</si>
  <si>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</si>
  <si>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</si>
  <si>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</si>
  <si>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</si>
  <si>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</si>
  <si>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</si>
  <si>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</si>
  <si>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</si>
  <si>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</si>
  <si>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</si>
  <si>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</si>
  <si>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</si>
  <si>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</si>
  <si>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</si>
  <si>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</si>
  <si>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</si>
  <si>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</si>
  <si>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</si>
  <si>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</si>
  <si>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</si>
  <si>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</si>
  <si>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</si>
  <si>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</si>
  <si>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</si>
  <si>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</si>
  <si>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</si>
  <si>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</si>
  <si>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</si>
  <si>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</si>
  <si>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</si>
  <si>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</si>
  <si>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</si>
  <si>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</si>
  <si>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</si>
  <si>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</si>
  <si>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</si>
  <si>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</si>
  <si>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</si>
  <si>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</si>
  <si>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</si>
  <si>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</si>
  <si>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</si>
  <si>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</si>
  <si>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</si>
  <si>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</si>
  <si>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</si>
  <si>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</si>
  <si>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</si>
  <si>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</si>
  <si>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</si>
  <si>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</si>
  <si>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</si>
  <si>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</si>
  <si>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</si>
  <si>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</si>
  <si>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</si>
  <si>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</si>
  <si>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</si>
  <si>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</si>
  <si>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</si>
  <si>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</si>
  <si>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</si>
  <si>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</si>
  <si>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</si>
  <si>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</si>
  <si>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</si>
  <si>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</si>
  <si>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</si>
  <si>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</si>
  <si>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</si>
  <si>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</si>
  <si>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</si>
  <si>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</si>
  <si>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</si>
  <si>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</si>
  <si>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</si>
  <si>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</si>
  <si>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</si>
  <si>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</si>
  <si>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</si>
  <si>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</si>
  <si>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</si>
  <si>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</si>
  <si>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</si>
  <si>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</si>
  <si>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</si>
  <si>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</si>
  <si>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</si>
  <si>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</si>
  <si>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</si>
  <si>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</si>
  <si>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</si>
  <si>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</si>
  <si>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</si>
  <si>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</si>
  <si>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</si>
  <si>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</si>
  <si>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</si>
  <si>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</si>
  <si>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</si>
  <si>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</si>
  <si>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</si>
  <si>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</si>
  <si>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</si>
  <si>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</si>
  <si>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</si>
  <si>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</si>
  <si>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</si>
  <si>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</si>
  <si>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</si>
  <si>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</si>
  <si>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</si>
  <si>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</si>
  <si>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</si>
  <si>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</si>
  <si>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</si>
  <si>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</si>
  <si>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</si>
  <si>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</si>
  <si>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</si>
  <si>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</si>
  <si>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</si>
  <si>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</si>
  <si>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</si>
  <si>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</si>
  <si>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</si>
  <si>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</si>
  <si>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</si>
  <si>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</si>
  <si>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</si>
  <si>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</si>
  <si>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</si>
  <si>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</si>
  <si>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</si>
  <si>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</si>
  <si>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</si>
  <si>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</si>
  <si>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</si>
  <si>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</si>
  <si>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</si>
  <si>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</si>
  <si>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</si>
  <si>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</si>
  <si>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</si>
  <si>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</si>
  <si>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</si>
  <si>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</si>
  <si>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</si>
  <si>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</si>
  <si>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</si>
  <si>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</si>
  <si>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</si>
  <si>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</si>
  <si>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</si>
  <si>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</si>
  <si>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</si>
  <si>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</si>
  <si>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</si>
  <si>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</si>
  <si>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</si>
  <si>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</si>
  <si>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</si>
  <si>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</si>
  <si>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</si>
  <si>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</si>
  <si>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</si>
  <si>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</si>
  <si>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</si>
  <si>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</si>
  <si>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</si>
  <si>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</si>
  <si>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</si>
  <si>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</si>
  <si>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</si>
  <si>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</si>
  <si>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</si>
  <si>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</si>
  <si>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</si>
  <si>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</si>
  <si>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</si>
  <si>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</si>
  <si>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</si>
  <si>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</si>
  <si>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</si>
  <si>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</si>
  <si>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</si>
  <si>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</si>
  <si>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</si>
  <si>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</si>
  <si>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</si>
  <si>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</si>
  <si>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</si>
  <si>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</si>
  <si>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</si>
  <si>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</si>
  <si>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</si>
  <si>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</si>
  <si>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</si>
  <si>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</si>
  <si>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</si>
  <si>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</si>
  <si>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</si>
  <si>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</si>
  <si>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</si>
  <si>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</si>
  <si>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</si>
  <si>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</si>
  <si>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</si>
  <si>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</si>
  <si>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</si>
  <si>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</si>
  <si>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</si>
  <si>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</si>
  <si>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</si>
  <si>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</si>
  <si>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</si>
  <si>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</si>
  <si>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</si>
  <si>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</si>
  <si>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</si>
  <si>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</si>
  <si>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</si>
  <si>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</si>
  <si>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</si>
  <si>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</si>
  <si>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</si>
  <si>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</si>
  <si>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</si>
  <si>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</si>
  <si>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</si>
  <si>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</si>
  <si>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</si>
  <si>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</si>
  <si>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</si>
  <si>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</si>
  <si>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</si>
  <si>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</si>
  <si>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</si>
  <si>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</si>
  <si>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</si>
  <si>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</si>
  <si>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</si>
  <si>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</si>
  <si>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</si>
  <si>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</si>
  <si>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</si>
  <si>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</si>
  <si>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</si>
  <si>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</si>
  <si>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</si>
  <si>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</si>
  <si>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</si>
  <si>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</si>
  <si>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</si>
  <si>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</si>
  <si>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</si>
  <si>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</si>
  <si>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</si>
  <si>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</si>
  <si>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</si>
  <si>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</si>
  <si>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</si>
  <si>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</si>
  <si>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</si>
  <si>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</si>
  <si>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</si>
  <si>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</si>
  <si>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</si>
  <si>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</si>
  <si>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</si>
  <si>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</si>
  <si>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</si>
  <si>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</si>
  <si>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</si>
  <si>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</si>
  <si>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</si>
  <si>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</si>
  <si>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</si>
  <si>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</si>
  <si>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</si>
  <si>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</si>
  <si>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</si>
  <si>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</si>
  <si>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</si>
  <si>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</si>
  <si>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</si>
  <si>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</si>
  <si>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</si>
  <si>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</si>
  <si>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</si>
  <si>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</si>
  <si>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</si>
  <si>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</si>
  <si>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</si>
  <si>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</si>
  <si>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</si>
  <si>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</si>
  <si>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</si>
  <si>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</si>
  <si>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</si>
  <si>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</si>
  <si>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</si>
  <si>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</si>
  <si>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</si>
  <si>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</si>
  <si>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</si>
  <si>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</si>
  <si>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</si>
  <si>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</si>
  <si>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</si>
  <si>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</si>
  <si>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</si>
  <si>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</si>
  <si>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</si>
  <si>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</si>
  <si>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</si>
  <si>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</si>
  <si>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</si>
  <si>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</si>
  <si>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</si>
  <si>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</si>
  <si>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</si>
  <si>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</si>
  <si>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</si>
  <si>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</si>
  <si>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</si>
  <si>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</si>
  <si>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</si>
  <si>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</si>
  <si>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</si>
  <si>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</si>
  <si>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</si>
  <si>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</si>
  <si>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</si>
  <si>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</si>
  <si>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</si>
  <si>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</si>
  <si>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</si>
  <si>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</si>
  <si>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</si>
  <si>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</si>
  <si>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</si>
  <si>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</si>
  <si>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</si>
  <si>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</si>
  <si>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</si>
  <si>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</si>
  <si>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</si>
  <si>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</si>
  <si>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</si>
  <si>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</si>
  <si>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</si>
  <si>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</si>
  <si>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</si>
  <si>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</si>
  <si>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</si>
  <si>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</si>
  <si>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</si>
  <si>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</si>
  <si>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</si>
  <si>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</si>
  <si>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</si>
  <si>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</si>
  <si>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</si>
  <si>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</si>
  <si>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</si>
  <si>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</si>
  <si>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</si>
  <si>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</si>
  <si>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</si>
  <si>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</si>
  <si>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</si>
  <si>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</si>
  <si>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</si>
  <si>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</si>
  <si>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</si>
  <si>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</si>
  <si>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</si>
  <si>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</si>
  <si>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</si>
  <si>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</si>
  <si>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</si>
  <si>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</si>
  <si>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</si>
  <si>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</si>
  <si>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</si>
  <si>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</si>
  <si>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</si>
  <si>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</si>
  <si>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</si>
  <si>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</si>
  <si>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</si>
  <si>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</si>
  <si>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</si>
  <si>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</si>
  <si>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</si>
  <si>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</si>
  <si>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</si>
  <si>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</si>
  <si>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</si>
  <si>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</si>
  <si>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</si>
  <si>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</si>
  <si>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</si>
  <si>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</si>
  <si>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</si>
  <si>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</si>
  <si>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</si>
  <si>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</si>
  <si>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</si>
  <si>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</si>
  <si>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</si>
  <si>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</si>
  <si>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</si>
  <si>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</si>
  <si>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</si>
  <si>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</si>
  <si>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</si>
  <si>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</si>
  <si>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</si>
  <si>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</si>
  <si>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</si>
  <si>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</si>
  <si>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</si>
  <si>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</si>
  <si>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</si>
  <si>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</si>
  <si>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</si>
  <si>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</si>
  <si>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</si>
  <si>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</si>
  <si>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</si>
  <si>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</si>
  <si>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</si>
  <si>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</si>
  <si>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</si>
  <si>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</si>
  <si>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</si>
  <si>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</si>
  <si>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</si>
  <si>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</si>
  <si>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</si>
  <si>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</si>
  <si>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</si>
  <si>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</si>
  <si>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</si>
  <si>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</si>
  <si>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</si>
  <si>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</si>
  <si>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</si>
  <si>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</si>
  <si>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</si>
  <si>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</si>
  <si>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</si>
  <si>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</si>
  <si>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</si>
  <si>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</si>
  <si>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</si>
  <si>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</si>
  <si>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</si>
  <si>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</si>
  <si>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</si>
  <si>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</si>
  <si>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</si>
  <si>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</si>
  <si>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</si>
  <si>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</si>
  <si>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</si>
  <si>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</si>
  <si>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</si>
  <si>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</si>
  <si>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</si>
  <si>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</si>
  <si>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</si>
  <si>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</si>
  <si>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</si>
  <si>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</si>
  <si>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</si>
  <si>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</si>
  <si>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</si>
  <si>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</si>
  <si>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</si>
  <si>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</si>
  <si>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</si>
  <si>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</si>
  <si>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</si>
  <si>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</si>
  <si>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</si>
  <si>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</si>
  <si>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</si>
  <si>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</si>
  <si>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</si>
  <si>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</si>
  <si>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</si>
  <si>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</si>
  <si>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</si>
  <si>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</si>
  <si>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</si>
  <si>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</si>
  <si>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</si>
  <si>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</si>
  <si>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</si>
  <si>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</si>
  <si>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</si>
  <si>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</si>
  <si>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</si>
  <si>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</si>
  <si>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</si>
  <si>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</si>
  <si>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</si>
  <si>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</si>
  <si>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</si>
  <si>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</si>
  <si>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</si>
  <si>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</si>
  <si>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</si>
  <si>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</si>
  <si>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</si>
  <si>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</si>
  <si>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</si>
  <si>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</si>
  <si>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</si>
  <si>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</si>
  <si>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</si>
  <si>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</si>
  <si>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</si>
  <si>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</si>
  <si>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</si>
  <si>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</si>
  <si>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</si>
  <si>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</si>
  <si>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</si>
  <si>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</si>
  <si>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</si>
  <si>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</si>
  <si>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</si>
  <si>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</si>
  <si>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</si>
  <si>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</si>
  <si>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</si>
  <si>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</si>
  <si>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</si>
  <si>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</si>
  <si>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</si>
  <si>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</si>
  <si>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</si>
  <si>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</si>
  <si>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</si>
  <si>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</si>
  <si>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</si>
  <si>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</si>
  <si>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</si>
  <si>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</si>
  <si>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</si>
  <si>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</si>
  <si>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</si>
  <si>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</si>
  <si>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</si>
  <si>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</si>
  <si>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</si>
  <si>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</si>
  <si>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</si>
  <si>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</si>
  <si>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</si>
  <si>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</si>
  <si>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</si>
  <si>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</si>
  <si>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</si>
  <si>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</si>
  <si>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</si>
  <si>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</si>
  <si>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</si>
  <si>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</si>
  <si>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</si>
  <si>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</si>
  <si>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</si>
  <si>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</si>
  <si>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</si>
  <si>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</si>
  <si>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</si>
  <si>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</si>
  <si>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</si>
  <si>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</si>
  <si>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</si>
  <si>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</si>
  <si>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</si>
  <si>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</si>
  <si>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</si>
  <si>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</si>
  <si>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</si>
  <si>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</si>
  <si>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</si>
  <si>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</si>
  <si>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</si>
  <si>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</si>
  <si>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</si>
  <si>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</si>
  <si>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</si>
  <si>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</si>
  <si>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</si>
  <si>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</si>
  <si>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</si>
  <si>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</si>
  <si>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</si>
  <si>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</si>
  <si>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</si>
  <si>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</si>
  <si>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</si>
  <si>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</si>
  <si>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</si>
  <si>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</si>
  <si>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</si>
  <si>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</si>
  <si>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</si>
  <si>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</si>
  <si>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</si>
  <si>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</si>
  <si>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</si>
  <si>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</si>
  <si>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</si>
  <si>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</si>
  <si>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</si>
  <si>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</si>
  <si>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</si>
  <si>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</si>
  <si>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</si>
  <si>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</si>
  <si>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</si>
  <si>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</si>
  <si>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</si>
  <si>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</si>
  <si>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</si>
  <si>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</si>
  <si>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</si>
  <si>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</si>
  <si>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</si>
  <si>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</si>
  <si>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</si>
  <si>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</si>
  <si>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</si>
  <si>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</si>
  <si>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</si>
  <si>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</si>
  <si>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</si>
  <si>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</si>
  <si>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</si>
  <si>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</si>
  <si>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</si>
  <si>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</si>
  <si>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</si>
  <si>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</si>
  <si>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</si>
  <si>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</si>
  <si>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</si>
  <si>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</si>
  <si>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</si>
  <si>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</si>
  <si>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</si>
  <si>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</si>
  <si>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</si>
  <si>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</si>
  <si>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</si>
  <si>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</si>
  <si>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</si>
  <si>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</si>
  <si>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</si>
  <si>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</si>
  <si>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</si>
  <si>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</si>
  <si>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</si>
  <si>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</si>
  <si>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</si>
  <si>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</si>
  <si>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</si>
  <si>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</si>
  <si>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</si>
  <si>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</si>
  <si>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</si>
  <si>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</si>
  <si>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</si>
  <si>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</si>
  <si>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</si>
  <si>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</si>
  <si>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</si>
  <si>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</si>
  <si>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</si>
  <si>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</si>
  <si>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</si>
  <si>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</si>
  <si>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</si>
  <si>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</si>
  <si>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</si>
  <si>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</si>
  <si>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</si>
  <si>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</si>
  <si>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</si>
  <si>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</si>
  <si>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</si>
  <si>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</si>
  <si>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</si>
  <si>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</si>
  <si>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</si>
  <si>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</si>
  <si>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</si>
  <si>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</si>
  <si>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</si>
  <si>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</si>
  <si>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</si>
  <si>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</si>
  <si>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</si>
  <si>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</si>
  <si>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</si>
  <si>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</si>
  <si>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</si>
  <si>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</si>
  <si>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</si>
  <si>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</si>
  <si>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</si>
  <si>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</si>
  <si>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</si>
  <si>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</si>
  <si>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</si>
  <si>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</si>
  <si>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</si>
  <si>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</si>
  <si>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</si>
  <si>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</si>
  <si>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</si>
  <si>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</si>
  <si>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</si>
  <si>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</si>
  <si>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</si>
  <si>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</si>
  <si>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</si>
  <si>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</si>
  <si>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</si>
  <si>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</si>
  <si>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</si>
  <si>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</si>
  <si>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</si>
  <si>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</si>
  <si>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</si>
  <si>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</si>
  <si>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</si>
  <si>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</si>
  <si>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</si>
  <si>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</si>
  <si>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</si>
  <si>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</si>
  <si>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</si>
  <si>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</si>
  <si>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</si>
  <si>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</si>
  <si>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</si>
  <si>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</si>
  <si>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</si>
  <si>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</si>
  <si>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</si>
  <si>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</si>
  <si>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</si>
  <si>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</si>
  <si>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</si>
  <si>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</si>
  <si>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</si>
  <si>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</si>
  <si>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</si>
  <si>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</si>
  <si>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</si>
  <si>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</si>
  <si>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</si>
  <si>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</si>
  <si>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</si>
  <si>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</si>
  <si>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</si>
  <si>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</si>
  <si>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</si>
  <si>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</si>
  <si>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</si>
  <si>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</si>
  <si>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</si>
  <si>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</si>
  <si>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</si>
  <si>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</si>
  <si>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</si>
  <si>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</si>
  <si>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</si>
  <si>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</si>
  <si>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</si>
  <si>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</si>
  <si>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</si>
  <si>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</si>
  <si>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</si>
  <si>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</si>
  <si>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</si>
  <si>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</si>
  <si>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</si>
  <si>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</si>
  <si>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</si>
  <si>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</si>
  <si>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</si>
  <si>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</si>
  <si>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</si>
  <si>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</si>
  <si>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</si>
  <si>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</si>
  <si>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</si>
  <si>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</si>
  <si>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</si>
  <si>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</si>
  <si>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</si>
  <si>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</si>
  <si>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</si>
  <si>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</si>
  <si>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</si>
  <si>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</si>
  <si>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</si>
  <si>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</si>
  <si>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</si>
  <si>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</si>
  <si>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</si>
  <si>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</si>
  <si>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</si>
  <si>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</si>
  <si>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</si>
  <si>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</si>
  <si>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</si>
  <si>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</si>
  <si>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</si>
  <si>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</si>
  <si>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</si>
  <si>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</si>
  <si>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</si>
  <si>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</si>
  <si>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</si>
  <si>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</si>
  <si>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</si>
  <si>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</si>
  <si>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</si>
  <si>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</si>
  <si>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</si>
  <si>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</si>
  <si>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</si>
  <si>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</si>
  <si>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</si>
  <si>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</si>
  <si>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</si>
  <si>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</si>
  <si>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</si>
  <si>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</si>
  <si>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</si>
  <si>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</si>
  <si>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</si>
  <si>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</si>
  <si>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</si>
  <si>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</si>
  <si>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</si>
  <si>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</si>
  <si>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</si>
  <si>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</si>
  <si>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</si>
  <si>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</si>
  <si>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</si>
  <si>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</si>
  <si>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</si>
  <si>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</si>
  <si>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</si>
  <si>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</si>
  <si>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</si>
  <si>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</si>
  <si>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</si>
  <si>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</si>
  <si>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</si>
  <si>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</si>
  <si>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</si>
  <si>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</si>
  <si>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</si>
  <si>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</si>
  <si>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</si>
  <si>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</si>
  <si>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</si>
  <si>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</si>
  <si>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</si>
  <si>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</si>
  <si>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</si>
  <si>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</si>
  <si>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</si>
  <si>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</si>
  <si>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</si>
  <si>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</si>
  <si>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</si>
  <si>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</si>
  <si>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</si>
  <si>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</si>
  <si>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</si>
  <si>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</si>
  <si>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</si>
  <si>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</si>
  <si>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</si>
  <si>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</si>
  <si>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</si>
  <si>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</si>
  <si>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</si>
  <si>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</si>
  <si>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</si>
  <si>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</si>
  <si>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</si>
  <si>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</si>
  <si>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</si>
  <si>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</si>
  <si>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</si>
  <si>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</si>
  <si>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</si>
  <si>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</si>
  <si>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</si>
  <si>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</si>
  <si>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</si>
  <si>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</si>
  <si>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</si>
  <si>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</si>
  <si>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</si>
  <si>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</si>
  <si>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</si>
  <si>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</si>
  <si>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</si>
  <si>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</si>
  <si>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</si>
  <si>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</si>
  <si>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</si>
  <si>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</si>
  <si>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</si>
  <si>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</si>
  <si>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</si>
  <si>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</si>
  <si>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</si>
  <si>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</si>
  <si>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</si>
  <si>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</si>
  <si>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</si>
  <si>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</si>
  <si>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</si>
  <si>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</si>
  <si>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</si>
  <si>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</si>
  <si>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</si>
  <si>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</si>
  <si>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</si>
  <si>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</si>
  <si>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</si>
  <si>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</si>
  <si>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</si>
  <si>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</si>
  <si>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</si>
  <si>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</si>
  <si>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</si>
  <si>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</si>
  <si>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</si>
  <si>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</si>
  <si>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</si>
  <si>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</si>
  <si>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</si>
  <si>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</si>
  <si>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</si>
  <si>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</si>
  <si>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</si>
  <si>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</si>
  <si>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</si>
  <si>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</si>
  <si>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</si>
  <si>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</si>
  <si>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</si>
  <si>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</si>
  <si>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</si>
  <si>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</si>
  <si>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</si>
  <si>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</si>
  <si>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</si>
  <si>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</si>
  <si>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</si>
  <si>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</si>
  <si>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</si>
  <si>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</si>
  <si>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</si>
  <si>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</si>
  <si>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</si>
  <si>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</si>
  <si>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</si>
  <si>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</si>
  <si>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</si>
  <si>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</si>
  <si>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</si>
  <si>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</si>
  <si>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</si>
  <si>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</si>
  <si>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</si>
  <si>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</si>
  <si>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</si>
  <si>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</si>
  <si>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</si>
  <si>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</si>
  <si>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</si>
  <si>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</si>
  <si>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</si>
  <si>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</si>
  <si>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</si>
  <si>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</si>
  <si>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</si>
  <si>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</si>
  <si>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</si>
  <si>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</si>
  <si>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</si>
  <si>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</si>
  <si>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</si>
  <si>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</si>
  <si>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</si>
  <si>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</si>
  <si>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</si>
  <si>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</si>
  <si>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</si>
  <si>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</si>
  <si>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</si>
  <si>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</si>
  <si>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</si>
  <si>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</si>
  <si>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</si>
  <si>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</si>
  <si>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</si>
  <si>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</si>
  <si>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</si>
  <si>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</si>
  <si>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</si>
  <si>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</si>
  <si>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</si>
  <si>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</si>
  <si>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</si>
  <si>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</si>
  <si>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</si>
  <si>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</si>
  <si>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</si>
  <si>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</si>
  <si>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</si>
  <si>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</si>
  <si>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</si>
  <si>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</si>
  <si>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</si>
  <si>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</si>
  <si>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</si>
  <si>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</si>
  <si>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</si>
  <si>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</si>
  <si>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</si>
  <si>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</si>
  <si>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</si>
  <si>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</si>
  <si>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</si>
  <si>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</si>
  <si>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</si>
  <si>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</si>
  <si>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</si>
  <si>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</si>
  <si>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</si>
  <si>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</si>
  <si>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</si>
  <si>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</si>
  <si>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</si>
  <si>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</si>
  <si>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</si>
  <si>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</si>
  <si>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</si>
  <si>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</si>
  <si>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</si>
  <si>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</si>
  <si>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</si>
  <si>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</si>
  <si>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</si>
  <si>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</si>
  <si>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</si>
  <si>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</si>
  <si>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</si>
  <si>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</si>
  <si>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</si>
  <si>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</si>
  <si>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</si>
  <si>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</si>
  <si>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</si>
  <si>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</si>
  <si>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</si>
  <si>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</si>
  <si>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</si>
  <si>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</si>
  <si>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</si>
  <si>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</si>
  <si>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</si>
  <si>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</si>
  <si>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</si>
  <si>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</si>
  <si>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</si>
  <si>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</si>
  <si>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</si>
  <si>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</si>
  <si>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</si>
  <si>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</si>
  <si>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</si>
  <si>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</si>
  <si>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</si>
  <si>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</si>
  <si>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</si>
  <si>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</si>
  <si>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</si>
  <si>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</si>
  <si>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</si>
  <si>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</si>
  <si>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</si>
  <si>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</si>
  <si>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</si>
  <si>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</si>
  <si>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</si>
  <si>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</si>
  <si>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</si>
  <si>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</si>
  <si>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</si>
  <si>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</si>
  <si>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</si>
  <si>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</si>
  <si>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</si>
  <si>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</si>
  <si>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</si>
  <si>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</si>
  <si>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</si>
  <si>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</si>
  <si>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</si>
  <si>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</si>
  <si>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</si>
  <si>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</si>
  <si>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</si>
  <si>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</si>
  <si>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</si>
  <si>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</si>
  <si>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</si>
  <si>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</si>
  <si>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</si>
  <si>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</si>
  <si>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</si>
  <si>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</si>
  <si>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</si>
  <si>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</si>
  <si>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</si>
  <si>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</si>
  <si>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</si>
  <si>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</si>
  <si>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</si>
  <si>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</si>
  <si>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</si>
  <si>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</si>
  <si>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</si>
  <si>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</si>
  <si>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</si>
  <si>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</si>
  <si>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</si>
  <si>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</si>
  <si>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</si>
  <si>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</si>
  <si>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</si>
  <si>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</si>
  <si>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</si>
  <si>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</si>
  <si>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</si>
  <si>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</si>
  <si>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</si>
  <si>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</si>
  <si>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</si>
  <si>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</si>
  <si>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</si>
  <si>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</si>
  <si>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</si>
  <si>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</si>
  <si>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</si>
  <si>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</si>
  <si>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</si>
  <si>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</si>
  <si>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</si>
  <si>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</si>
  <si>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</si>
  <si>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</si>
  <si>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</si>
  <si>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</si>
  <si>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</si>
  <si>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</si>
  <si>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</si>
  <si>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</si>
  <si>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</si>
  <si>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</si>
  <si>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</si>
  <si>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</si>
  <si>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</si>
  <si>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</si>
  <si>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</si>
  <si>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</si>
  <si>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</si>
  <si>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</si>
  <si>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</si>
  <si>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</si>
  <si>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</si>
  <si>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</si>
  <si>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</si>
  <si>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</si>
  <si>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</si>
  <si>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</si>
  <si>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</si>
  <si>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</si>
  <si>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</si>
  <si>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</si>
  <si>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</si>
  <si>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</si>
  <si>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</si>
  <si>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</si>
  <si>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</si>
  <si>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</si>
  <si>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</si>
  <si>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</si>
  <si>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</si>
  <si>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</si>
  <si>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</si>
  <si>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</si>
  <si>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</si>
  <si>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</si>
  <si>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</si>
  <si>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</si>
  <si>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</si>
  <si>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</si>
  <si>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</si>
  <si>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</si>
  <si>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</si>
  <si>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</si>
  <si>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</si>
  <si>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</si>
  <si>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</si>
  <si>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</si>
  <si>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</si>
  <si>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</si>
  <si>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</si>
  <si>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</si>
  <si>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</si>
  <si>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</si>
  <si>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</si>
  <si>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</si>
  <si>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</si>
  <si>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</si>
  <si>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</si>
  <si>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</si>
  <si>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</si>
  <si>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</si>
  <si>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</si>
  <si>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</si>
  <si>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</si>
  <si>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</si>
  <si>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</si>
  <si>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</si>
  <si>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</si>
  <si>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</si>
  <si>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</si>
  <si>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</si>
  <si>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</si>
  <si>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</si>
  <si>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</si>
  <si>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</si>
  <si>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</si>
  <si>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</si>
  <si>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</si>
  <si>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</si>
  <si>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</si>
  <si>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</si>
  <si>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</si>
  <si>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</si>
  <si>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</si>
  <si>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</si>
  <si>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</si>
  <si>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</si>
  <si>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</si>
  <si>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</si>
  <si>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</si>
  <si>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</si>
  <si>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</si>
  <si>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</si>
  <si>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</si>
  <si>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</si>
  <si>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</si>
  <si>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</si>
  <si>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</si>
  <si>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</si>
  <si>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</si>
  <si>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</si>
  <si>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</si>
  <si>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</si>
  <si>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</si>
  <si>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</si>
  <si>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</si>
  <si>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</si>
  <si>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</si>
  <si>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</si>
  <si>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</si>
  <si>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</si>
  <si>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</si>
  <si>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</si>
  <si>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</si>
  <si>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</si>
  <si>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</si>
  <si>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</si>
  <si>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</si>
  <si>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</si>
  <si>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</si>
  <si>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</si>
  <si>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</si>
  <si>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</si>
  <si>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</si>
  <si>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</si>
  <si>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</si>
  <si>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</si>
  <si>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</si>
  <si>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</si>
  <si>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</si>
  <si>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</si>
  <si>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</si>
  <si>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</si>
  <si>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</si>
  <si>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</si>
  <si>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</si>
  <si>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</si>
  <si>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</si>
  <si>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</si>
  <si>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</si>
  <si>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</si>
  <si>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</si>
  <si>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</si>
  <si>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</si>
  <si>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</si>
  <si>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</si>
  <si>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</si>
  <si>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</si>
  <si>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</si>
  <si>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</si>
  <si>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</si>
  <si>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</si>
  <si>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</si>
  <si>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</si>
  <si>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</si>
  <si>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</si>
  <si>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</si>
  <si>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</si>
  <si>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</si>
  <si>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</si>
  <si>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</si>
  <si>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</si>
  <si>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</si>
  <si>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</si>
  <si>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</si>
  <si>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</si>
  <si>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</si>
  <si>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</si>
  <si>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</si>
  <si>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</si>
  <si>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</si>
  <si>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</si>
  <si>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</si>
  <si>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</si>
  <si>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</si>
  <si>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</si>
  <si>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</si>
  <si>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</si>
  <si>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</si>
  <si>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</si>
  <si>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</si>
  <si>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</si>
  <si>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</si>
  <si>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</si>
  <si>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</si>
  <si>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</si>
  <si>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</si>
  <si>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</si>
  <si>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</si>
  <si>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</si>
  <si>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</si>
  <si>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</si>
  <si>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</si>
  <si>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</si>
  <si>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</si>
  <si>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</si>
  <si>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</si>
  <si>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</si>
  <si>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</si>
  <si>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</si>
  <si>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</si>
  <si>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</si>
  <si>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</si>
  <si>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</si>
  <si>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</si>
  <si>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</si>
  <si>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</si>
  <si>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</si>
  <si>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</si>
  <si>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</si>
  <si>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</si>
  <si>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</si>
  <si>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</si>
  <si>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</si>
  <si>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</si>
  <si>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</si>
  <si>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</si>
  <si>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</si>
  <si>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</si>
  <si>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</si>
  <si>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</si>
  <si>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</si>
  <si>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</si>
  <si>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</si>
  <si>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</si>
  <si>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</si>
  <si>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</si>
  <si>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</si>
  <si>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</si>
  <si>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</si>
  <si>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</si>
  <si>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</si>
  <si>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</si>
  <si>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</si>
  <si>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</si>
  <si>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</si>
  <si>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</si>
  <si>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</si>
  <si>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</si>
  <si>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</si>
  <si>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</si>
  <si>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</si>
  <si>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</si>
  <si>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</si>
  <si>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</si>
  <si>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</si>
  <si>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</si>
  <si>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</si>
  <si>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</si>
  <si>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</si>
  <si>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</si>
  <si>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</si>
  <si>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</si>
  <si>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</si>
  <si>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</si>
  <si>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</si>
  <si>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</si>
  <si>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</si>
  <si>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</si>
  <si>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</si>
  <si>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</si>
  <si>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</si>
  <si>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</si>
  <si>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</si>
  <si>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</si>
  <si>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</si>
  <si>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</si>
  <si>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</si>
  <si>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</si>
  <si>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</si>
  <si>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</si>
  <si>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</si>
  <si>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</si>
  <si>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</si>
  <si>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</si>
  <si>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</si>
  <si>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</si>
  <si>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</si>
  <si>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</si>
  <si>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</si>
  <si>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</si>
  <si>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</si>
  <si>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</si>
  <si>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</si>
  <si>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</si>
  <si>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</si>
  <si>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</si>
  <si>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</si>
  <si>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</si>
  <si>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</si>
  <si>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</si>
  <si>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</si>
  <si>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</si>
  <si>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</si>
  <si>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</si>
  <si>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</si>
  <si>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</si>
  <si>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</si>
  <si>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</si>
  <si>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</si>
  <si>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</si>
  <si>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</si>
  <si>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</si>
  <si>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</si>
  <si>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</si>
  <si>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</si>
  <si>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</si>
  <si>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</si>
  <si>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</si>
  <si>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</si>
  <si>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</si>
  <si>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</si>
  <si>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</si>
  <si>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</si>
  <si>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</si>
  <si>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</si>
  <si>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</si>
  <si>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</si>
  <si>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</si>
  <si>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</si>
  <si>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</si>
  <si>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</si>
  <si>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</si>
  <si>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</si>
  <si>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</si>
  <si>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</si>
  <si>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</si>
  <si>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</si>
  <si>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</si>
  <si>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</si>
  <si>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</si>
  <si>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</si>
  <si>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</si>
  <si>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</si>
  <si>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</si>
  <si>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</si>
  <si>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</si>
  <si>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</si>
  <si>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</si>
  <si>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</si>
  <si>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</si>
  <si>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</si>
  <si>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</si>
  <si>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</si>
  <si>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</si>
  <si>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</si>
  <si>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</si>
  <si>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</si>
  <si>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</si>
  <si>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</si>
  <si>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</si>
  <si>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</si>
  <si>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</si>
  <si>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</si>
  <si>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</si>
  <si>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</si>
  <si>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</si>
  <si>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</si>
  <si>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</si>
  <si>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</si>
  <si>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</si>
  <si>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</si>
  <si>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</si>
  <si>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</si>
  <si>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</si>
  <si>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</si>
  <si>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</si>
  <si>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</si>
  <si>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</si>
  <si>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</si>
  <si>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</si>
  <si>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</si>
  <si>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</si>
  <si>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</si>
  <si>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</si>
  <si>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</si>
  <si>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</si>
  <si>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</si>
  <si>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</si>
  <si>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</si>
  <si>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</si>
  <si>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</si>
  <si>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</si>
  <si>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</si>
  <si>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</si>
  <si>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</si>
  <si>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</si>
  <si>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</si>
  <si>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</si>
  <si>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</si>
  <si>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</si>
  <si>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</si>
  <si>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</si>
  <si>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</si>
  <si>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</si>
  <si>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</si>
  <si>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</si>
  <si>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</si>
  <si>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</si>
  <si>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</si>
  <si>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</si>
  <si>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</si>
  <si>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</si>
  <si>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</si>
  <si>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</si>
  <si>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</si>
  <si>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</si>
  <si>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</si>
  <si>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</si>
  <si>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</si>
  <si>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</si>
  <si>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</si>
  <si>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</si>
  <si>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</si>
  <si>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</si>
  <si>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</si>
  <si>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</si>
  <si>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</si>
  <si>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</si>
  <si>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</si>
  <si>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</si>
  <si>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</si>
  <si>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</si>
  <si>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</si>
  <si>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</si>
  <si>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</si>
  <si>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</si>
  <si>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</si>
  <si>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</si>
  <si>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</si>
  <si>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</si>
  <si>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</si>
  <si>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</si>
  <si>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</si>
  <si>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</si>
  <si>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</si>
  <si>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</si>
  <si>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</si>
  <si>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</si>
  <si>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</si>
  <si>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</si>
  <si>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</si>
  <si>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</si>
  <si>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</si>
  <si>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</si>
  <si>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</si>
  <si>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</si>
  <si>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</si>
  <si>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</si>
  <si>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</si>
  <si>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</si>
  <si>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</si>
  <si>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</si>
  <si>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</si>
  <si>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</si>
  <si>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</si>
  <si>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</si>
  <si>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</si>
  <si>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</si>
  <si>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</si>
  <si>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</si>
  <si>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</si>
  <si>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</si>
  <si>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</si>
  <si>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</si>
  <si>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</si>
  <si>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</si>
  <si>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</si>
  <si>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</si>
  <si>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</si>
  <si>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</si>
  <si>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</si>
  <si>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</si>
  <si>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</si>
  <si>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</si>
  <si>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</si>
  <si>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</si>
  <si>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</si>
  <si>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</si>
  <si>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</si>
  <si>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</si>
  <si>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</si>
  <si>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</si>
  <si>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</si>
  <si>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</si>
  <si>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</si>
  <si>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</si>
  <si>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</si>
  <si>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</si>
  <si>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</si>
  <si>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</si>
  <si>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</si>
  <si>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</si>
  <si>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</si>
  <si>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</si>
  <si>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</si>
  <si>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</si>
  <si>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</si>
  <si>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</si>
  <si>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</si>
  <si>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</si>
  <si>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</si>
  <si>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</si>
  <si>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</si>
  <si>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</si>
  <si>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</si>
  <si>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</si>
  <si>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</si>
  <si>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</si>
  <si>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</si>
  <si>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</si>
  <si>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</si>
  <si>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</si>
  <si>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</si>
  <si>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</si>
  <si>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</si>
  <si>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</si>
  <si>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</si>
  <si>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</si>
  <si>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</si>
  <si>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</si>
  <si>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</si>
  <si>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</si>
  <si>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</si>
  <si>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</si>
  <si>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</si>
  <si>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</si>
  <si>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</si>
  <si>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</si>
  <si>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</si>
  <si>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</si>
  <si>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</si>
  <si>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</si>
  <si>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</si>
  <si>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</si>
  <si>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</si>
  <si>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</si>
  <si>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</si>
  <si>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</si>
  <si>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</si>
  <si>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</si>
  <si>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</si>
  <si>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</si>
  <si>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</si>
  <si>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</si>
  <si>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</si>
  <si>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</si>
  <si>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</si>
  <si>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</si>
  <si>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</si>
  <si>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</si>
  <si>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</si>
  <si>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</si>
  <si>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</si>
  <si>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</si>
  <si>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</si>
  <si>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</si>
  <si>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</si>
  <si>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</si>
  <si>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</si>
  <si>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</si>
  <si>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</si>
  <si>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</si>
  <si>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</si>
  <si>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</si>
  <si>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</si>
  <si>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</si>
  <si>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</si>
  <si>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</si>
  <si>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</si>
  <si>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</si>
  <si>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</si>
  <si>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</si>
  <si>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</si>
  <si>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</si>
  <si>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</si>
  <si>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</si>
  <si>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</si>
  <si>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</si>
  <si>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</si>
  <si>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</si>
  <si>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</si>
  <si>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</si>
  <si>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</si>
  <si>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</si>
  <si>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</si>
  <si>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</si>
  <si>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</si>
  <si>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</si>
  <si>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</si>
  <si>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</si>
  <si>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</si>
  <si>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</si>
  <si>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</si>
  <si>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</si>
  <si>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</si>
  <si>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</si>
  <si>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</si>
  <si>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</si>
  <si>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</si>
  <si>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</si>
  <si>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</si>
  <si>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</si>
  <si>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</si>
  <si>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</si>
  <si>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</si>
  <si>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</si>
  <si>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</si>
  <si>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</si>
  <si>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</si>
  <si>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</si>
  <si>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</si>
  <si>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</si>
  <si>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</si>
  <si>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</si>
  <si>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</si>
  <si>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</si>
  <si>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</si>
  <si>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</si>
  <si>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</si>
  <si>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</si>
  <si>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</si>
  <si>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</si>
  <si>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</si>
  <si>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</si>
  <si>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</si>
  <si>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</si>
  <si>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</si>
  <si>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</si>
  <si>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</si>
  <si>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</si>
  <si>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</si>
  <si>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</si>
  <si>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</si>
  <si>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</si>
  <si>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</si>
  <si>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</si>
  <si>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</si>
  <si>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</si>
  <si>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</si>
  <si>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</si>
  <si>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</si>
  <si>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</si>
  <si>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</si>
  <si>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</si>
  <si>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</si>
  <si>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</si>
  <si>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</si>
  <si>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</si>
  <si>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</si>
  <si>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</si>
  <si>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</si>
  <si>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</si>
  <si>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</si>
  <si>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</si>
  <si>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</si>
  <si>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</si>
  <si>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</si>
  <si>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</si>
  <si>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</si>
  <si>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</si>
  <si>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</si>
  <si>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</si>
  <si>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</si>
  <si>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</si>
  <si>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</si>
  <si>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</si>
  <si>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</si>
  <si>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</si>
  <si>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</si>
  <si>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</si>
  <si>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</si>
  <si>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</si>
  <si>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</si>
  <si>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</si>
  <si>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</si>
  <si>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</si>
  <si>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</si>
  <si>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</si>
  <si>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</si>
  <si>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</si>
  <si>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</si>
  <si>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</si>
  <si>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</si>
  <si>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</si>
  <si>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</si>
  <si>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</si>
  <si>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</si>
  <si>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</si>
  <si>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</si>
  <si>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</si>
  <si>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</si>
  <si>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</si>
  <si>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</si>
  <si>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</si>
  <si>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</si>
  <si>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</si>
  <si>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</si>
  <si>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</si>
  <si>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</si>
  <si>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</si>
  <si>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</si>
  <si>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</si>
  <si>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</si>
  <si>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</si>
  <si>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</si>
  <si>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</si>
  <si>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</si>
  <si>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</si>
  <si>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</si>
  <si>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</si>
  <si>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</si>
  <si>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</si>
  <si>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</si>
  <si>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</si>
  <si>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</si>
  <si>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</si>
  <si>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</si>
  <si>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</si>
  <si>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</si>
  <si>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</si>
  <si>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</si>
  <si>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</si>
  <si>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</si>
  <si>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</si>
  <si>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</si>
  <si>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</si>
  <si>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</si>
  <si>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</si>
  <si>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</si>
  <si>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</si>
  <si>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</si>
  <si>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</si>
  <si>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</si>
  <si>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</si>
  <si>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</si>
  <si>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</si>
  <si>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</si>
  <si>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</si>
  <si>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</si>
  <si>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</si>
  <si>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</si>
  <si>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</si>
  <si>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</si>
  <si>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</si>
  <si>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</si>
  <si>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</si>
  <si>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</si>
  <si>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</si>
  <si>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</si>
  <si>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</si>
  <si>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</si>
  <si>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</si>
  <si>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</si>
  <si>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</si>
  <si>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</si>
  <si>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</si>
  <si>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</si>
  <si>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</si>
  <si>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</si>
  <si>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</si>
  <si>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</si>
  <si>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</si>
  <si>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</si>
  <si>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</si>
  <si>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</si>
  <si>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</si>
  <si>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</si>
  <si>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</si>
  <si>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</si>
  <si>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</si>
  <si>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</si>
  <si>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</si>
  <si>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</si>
  <si>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</si>
  <si>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</si>
  <si>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</si>
  <si>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</si>
  <si>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</si>
  <si>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</si>
  <si>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</si>
  <si>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</si>
  <si>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</si>
  <si>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</si>
  <si>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</si>
  <si>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</si>
  <si>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</si>
  <si>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</si>
  <si>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</si>
  <si>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</si>
  <si>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</si>
  <si>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</si>
  <si>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</si>
  <si>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</si>
  <si>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</si>
  <si>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</si>
  <si>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</si>
  <si>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</si>
  <si>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</si>
  <si>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</si>
  <si>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</si>
  <si>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</si>
  <si>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</si>
  <si>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</si>
  <si>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</si>
  <si>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</si>
  <si>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</si>
  <si>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</si>
  <si>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</si>
  <si>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</si>
  <si>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</si>
  <si>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</si>
  <si>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</si>
  <si>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</si>
  <si>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</si>
  <si>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</si>
  <si>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</si>
  <si>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</si>
  <si>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</si>
  <si>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</si>
  <si>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</si>
  <si>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</si>
  <si>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</si>
  <si>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</si>
  <si>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</si>
  <si>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</si>
  <si>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</si>
  <si>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</si>
  <si>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</si>
  <si>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</si>
  <si>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</si>
  <si>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</si>
  <si>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</si>
  <si>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</si>
  <si>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</si>
  <si>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</si>
  <si>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</si>
  <si>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</si>
  <si>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</si>
  <si>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</si>
  <si>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</si>
  <si>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</si>
  <si>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</si>
  <si>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</si>
  <si>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</si>
  <si>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</si>
  <si>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</si>
  <si>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</si>
  <si>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</si>
  <si>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</si>
  <si>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</si>
  <si>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</si>
  <si>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</si>
  <si>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</si>
  <si>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</si>
  <si>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</si>
  <si>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</si>
  <si>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</si>
  <si>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</si>
  <si>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</si>
  <si>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</si>
  <si>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</si>
  <si>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</si>
  <si>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</si>
  <si>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</si>
  <si>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</si>
  <si>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</si>
  <si>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</si>
  <si>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</si>
  <si>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</si>
  <si>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</si>
  <si>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</si>
  <si>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</si>
  <si>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</si>
  <si>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</si>
  <si>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</si>
  <si>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</si>
  <si>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</si>
  <si>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</si>
  <si>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</si>
  <si>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</si>
  <si>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</si>
  <si>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</si>
  <si>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</si>
  <si>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</si>
  <si>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</si>
  <si>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</si>
  <si>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</si>
  <si>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</si>
  <si>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</si>
  <si>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</si>
  <si>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</si>
  <si>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</si>
  <si>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</si>
  <si>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</si>
  <si>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</si>
  <si>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</si>
  <si>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</si>
  <si>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</si>
  <si>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</si>
  <si>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</si>
  <si>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</si>
  <si>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</si>
  <si>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</si>
  <si>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</si>
  <si>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</si>
  <si>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</si>
  <si>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</si>
  <si>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</si>
  <si>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</si>
  <si>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</si>
  <si>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</si>
  <si>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</si>
  <si>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</si>
  <si>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</si>
  <si>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</si>
  <si>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</si>
  <si>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</si>
  <si>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</si>
  <si>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</si>
  <si>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</si>
  <si>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</si>
  <si>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</si>
  <si>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</si>
  <si>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</si>
  <si>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</si>
  <si>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</si>
  <si>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</si>
  <si>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</si>
  <si>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</si>
  <si>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</si>
  <si>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</si>
  <si>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</si>
  <si>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</si>
  <si>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</si>
  <si>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</si>
  <si>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</si>
  <si>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</si>
  <si>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</si>
  <si>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</si>
  <si>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</si>
  <si>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</si>
  <si>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</si>
  <si>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</si>
  <si>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</si>
  <si>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</si>
  <si>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</si>
  <si>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</si>
  <si>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</si>
  <si>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</si>
  <si>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</si>
  <si>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</si>
  <si>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</si>
  <si>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</si>
  <si>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</si>
  <si>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</si>
  <si>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</si>
  <si>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</si>
  <si>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</si>
  <si>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</si>
  <si>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</si>
  <si>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</si>
  <si>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</si>
  <si>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</si>
  <si>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</si>
  <si>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</si>
  <si>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</si>
  <si>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</si>
  <si>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</si>
  <si>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</si>
  <si>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</si>
  <si>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</si>
  <si>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</si>
  <si>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</si>
  <si>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</si>
  <si>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</si>
  <si>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</si>
  <si>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</si>
  <si>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</si>
  <si>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</si>
  <si>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</si>
  <si>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</si>
  <si>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</si>
  <si>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</si>
  <si>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</si>
  <si>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</si>
  <si>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</si>
  <si>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</si>
  <si>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</si>
  <si>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</si>
  <si>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</si>
  <si>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</si>
  <si>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</si>
  <si>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</si>
  <si>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</si>
  <si>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</si>
  <si>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</si>
  <si>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</si>
  <si>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</si>
  <si>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</si>
  <si>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</si>
  <si>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</si>
  <si>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</si>
  <si>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</si>
  <si>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</si>
  <si>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</si>
  <si>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</si>
  <si>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</si>
  <si>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</si>
  <si>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</si>
  <si>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</si>
  <si>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</si>
  <si>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</si>
  <si>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</si>
  <si>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</si>
  <si>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</si>
  <si>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</si>
  <si>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</si>
  <si>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</si>
  <si>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</si>
  <si>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</si>
  <si>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</si>
  <si>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</si>
  <si>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</si>
  <si>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</si>
  <si>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</si>
  <si>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</si>
  <si>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</si>
  <si>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</si>
  <si>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</si>
  <si>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</si>
  <si>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</si>
  <si>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</si>
  <si>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</si>
  <si>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</si>
  <si>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</si>
  <si>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</si>
  <si>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</si>
  <si>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</si>
  <si>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</si>
  <si>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</si>
  <si>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</si>
  <si>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</si>
  <si>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</si>
  <si>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</si>
  <si>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</si>
  <si>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</si>
  <si>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</si>
  <si>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</si>
  <si>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</si>
  <si>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</si>
  <si>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</si>
  <si>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</si>
  <si>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</si>
  <si>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</si>
  <si>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</si>
  <si>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</si>
  <si>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</si>
  <si>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</si>
  <si>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</si>
  <si>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</si>
  <si>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</si>
  <si>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</si>
  <si>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</si>
  <si>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</si>
  <si>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</si>
  <si>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</si>
  <si>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</si>
  <si>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</si>
  <si>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</si>
  <si>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</si>
  <si>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</si>
  <si>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</si>
  <si>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</si>
  <si>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</si>
  <si>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</si>
  <si>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</si>
  <si>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</si>
  <si>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</si>
  <si>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</si>
  <si>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</si>
  <si>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</si>
  <si>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</si>
  <si>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</si>
  <si>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</si>
  <si>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</si>
  <si>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</si>
  <si>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</si>
  <si>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</si>
  <si>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</si>
  <si>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</si>
  <si>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</si>
  <si>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</si>
  <si>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</si>
  <si>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</si>
  <si>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</si>
  <si>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</si>
  <si>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</si>
  <si>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</si>
  <si>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</si>
  <si>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</si>
  <si>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</si>
  <si>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</si>
  <si>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</si>
  <si>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</si>
  <si>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</si>
  <si>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</si>
  <si>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</si>
  <si>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</si>
  <si>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</si>
  <si>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</si>
  <si>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</si>
  <si>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</si>
  <si>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</si>
  <si>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</si>
  <si>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</si>
  <si>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</si>
  <si>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</si>
  <si>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</si>
  <si>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</si>
  <si>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</si>
  <si>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</si>
  <si>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</si>
  <si>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</si>
  <si>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</si>
  <si>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</si>
  <si>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</si>
  <si>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</si>
  <si>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</si>
  <si>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</si>
  <si>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</si>
  <si>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</si>
  <si>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</si>
  <si>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</si>
  <si>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</si>
  <si>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</si>
  <si>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</si>
  <si>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</si>
  <si>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</si>
  <si>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</si>
  <si>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</si>
  <si>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</si>
  <si>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</si>
  <si>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</si>
  <si>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</si>
  <si>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</si>
  <si>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</si>
  <si>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</si>
  <si>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</si>
  <si>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</si>
  <si>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</si>
  <si>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</si>
  <si>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</si>
  <si>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</si>
  <si>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</si>
  <si>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</si>
  <si>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</si>
  <si>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</si>
  <si>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</si>
  <si>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</si>
  <si>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</si>
  <si>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</si>
  <si>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</si>
  <si>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</si>
  <si>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</si>
  <si>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</si>
  <si>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</si>
  <si>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</si>
  <si>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</si>
  <si>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</si>
  <si>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</si>
  <si>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</si>
  <si>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</si>
  <si>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</si>
  <si>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</si>
  <si>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</si>
  <si>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</si>
  <si>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</si>
  <si>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</si>
  <si>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</si>
  <si>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</si>
  <si>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</si>
  <si>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</si>
  <si>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</si>
  <si>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</si>
  <si>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</si>
  <si>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</si>
  <si>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</si>
  <si>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</si>
  <si>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</si>
  <si>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</si>
  <si>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</si>
  <si>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</si>
  <si>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</si>
  <si>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</si>
  <si>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</si>
  <si>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</si>
  <si>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</si>
  <si>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</si>
  <si>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</si>
  <si>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</si>
  <si>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</si>
  <si>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</si>
  <si>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</si>
  <si>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</si>
  <si>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</si>
  <si>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</si>
  <si>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</si>
  <si>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</si>
  <si>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</si>
  <si>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</si>
  <si>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</si>
  <si>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</si>
  <si>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</si>
  <si>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</si>
  <si>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</si>
  <si>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</si>
  <si>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</si>
  <si>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</si>
  <si>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</si>
  <si>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</si>
  <si>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</si>
  <si>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</si>
  <si>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</si>
  <si>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</si>
  <si>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</si>
  <si>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</si>
  <si>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</si>
  <si>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</si>
  <si>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</si>
  <si>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</si>
  <si>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</si>
  <si>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</si>
  <si>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</si>
  <si>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</si>
  <si>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</si>
  <si>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</si>
  <si>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</si>
  <si>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</si>
  <si>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</si>
  <si>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</si>
  <si>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</si>
  <si>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</si>
  <si>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</si>
  <si>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</si>
  <si>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</si>
  <si>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</si>
  <si>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</si>
  <si>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</si>
  <si>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</si>
  <si>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</si>
  <si>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</si>
  <si>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</si>
  <si>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</si>
  <si>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</si>
  <si>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</si>
  <si>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</si>
  <si>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</si>
  <si>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</si>
  <si>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</si>
  <si>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</si>
  <si>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</si>
  <si>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</si>
  <si>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</si>
  <si>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</si>
  <si>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</si>
  <si>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</si>
  <si>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</si>
  <si>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</si>
  <si>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</si>
  <si>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</si>
  <si>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</si>
  <si>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</si>
  <si>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</si>
  <si>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</si>
  <si>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</si>
  <si>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</si>
  <si>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</si>
  <si>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</si>
  <si>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</si>
  <si>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</si>
  <si>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</si>
  <si>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</si>
  <si>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</si>
  <si>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</si>
  <si>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</si>
  <si>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</si>
  <si>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</si>
  <si>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</si>
  <si>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</si>
  <si>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</si>
  <si>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</si>
  <si>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</si>
  <si>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</si>
  <si>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</si>
  <si>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</si>
  <si>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</si>
  <si>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</si>
  <si>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</si>
  <si>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</si>
  <si>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</si>
  <si>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</si>
  <si>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</si>
  <si>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</si>
  <si>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</si>
  <si>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</si>
  <si>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</si>
  <si>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</si>
  <si>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</si>
  <si>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</si>
  <si>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</si>
  <si>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</si>
  <si>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</si>
  <si>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</si>
  <si>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</si>
  <si>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</si>
  <si>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</si>
  <si>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</si>
  <si>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</si>
  <si>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</si>
  <si>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</si>
  <si>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</si>
  <si>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</si>
  <si>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</si>
  <si>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</si>
  <si>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</si>
  <si>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</si>
  <si>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</si>
  <si>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</si>
  <si>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</si>
  <si>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</si>
  <si>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</si>
  <si>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</si>
  <si>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</si>
  <si>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</si>
  <si>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</si>
  <si>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</si>
  <si>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</si>
  <si>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</si>
  <si>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</si>
  <si>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</si>
  <si>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</si>
  <si>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</si>
  <si>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</si>
  <si>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</si>
  <si>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</si>
  <si>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</si>
  <si>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</si>
  <si>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</si>
  <si>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</si>
  <si>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</si>
  <si>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</si>
  <si>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</si>
  <si>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</si>
  <si>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</si>
  <si>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</si>
  <si>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</si>
  <si>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</si>
  <si>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</si>
  <si>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</si>
  <si>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</si>
  <si>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</si>
  <si>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</si>
  <si>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</si>
  <si>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</si>
  <si>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</si>
  <si>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</si>
  <si>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</si>
  <si>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</si>
  <si>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</si>
  <si>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</si>
  <si>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</si>
  <si>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</si>
  <si>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</si>
  <si>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</si>
  <si>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</si>
  <si>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</si>
  <si>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</si>
  <si>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</si>
  <si>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</si>
  <si>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</si>
  <si>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</si>
  <si>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</si>
  <si>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</si>
  <si>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</si>
  <si>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</si>
  <si>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</si>
  <si>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</si>
  <si>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</si>
  <si>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</si>
  <si>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</si>
  <si>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</si>
  <si>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</si>
  <si>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</si>
  <si>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</si>
  <si>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</si>
  <si>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</si>
  <si>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</si>
  <si>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</si>
  <si>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</si>
  <si>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</si>
  <si>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</si>
  <si>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</si>
  <si>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</si>
  <si>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</si>
  <si>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</si>
  <si>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</si>
  <si>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</si>
  <si>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</si>
  <si>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</si>
  <si>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</si>
  <si>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</si>
  <si>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</si>
  <si>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</si>
  <si>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</si>
  <si>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</si>
  <si>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</si>
  <si>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</si>
  <si>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</si>
  <si>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</si>
  <si>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</si>
  <si>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</si>
  <si>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</si>
  <si>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</si>
  <si>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</si>
  <si>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</si>
  <si>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</si>
  <si>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</si>
  <si>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</si>
  <si>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</si>
  <si>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</si>
  <si>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</si>
  <si>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</si>
  <si>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</si>
  <si>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</si>
  <si>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</si>
  <si>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</si>
  <si>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</si>
  <si>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</si>
  <si>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</si>
  <si>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</si>
  <si>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</si>
  <si>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</si>
  <si>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</si>
  <si>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</si>
  <si>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</si>
  <si>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</si>
  <si>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</si>
  <si>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</si>
  <si>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</si>
  <si>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</si>
  <si>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</si>
  <si>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</si>
  <si>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</si>
  <si>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</si>
  <si>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</si>
  <si>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</si>
  <si>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</si>
  <si>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</si>
  <si>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</si>
  <si>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</si>
  <si>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</si>
  <si>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</si>
  <si>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</si>
  <si>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</si>
  <si>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</si>
  <si>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</si>
  <si>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</si>
  <si>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</si>
  <si>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</si>
  <si>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</si>
  <si>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</si>
  <si>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</si>
  <si>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</si>
  <si>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</si>
  <si>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</si>
  <si>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</si>
  <si>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</si>
  <si>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</si>
  <si>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</si>
  <si>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</si>
  <si>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</si>
  <si>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</si>
  <si>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</si>
  <si>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</si>
  <si>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</si>
  <si>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</si>
  <si>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</si>
  <si>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</si>
  <si>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</si>
  <si>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</si>
  <si>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</si>
  <si>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</si>
  <si>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</si>
  <si>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</si>
  <si>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</si>
  <si>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</si>
  <si>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</si>
  <si>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</si>
  <si>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</si>
  <si>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</si>
  <si>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</si>
  <si>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</si>
  <si>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</si>
  <si>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</si>
  <si>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</si>
  <si>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</si>
  <si>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</si>
  <si>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</si>
  <si>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</si>
  <si>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</si>
  <si>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</si>
  <si>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</si>
  <si>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</si>
  <si>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</si>
  <si>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</si>
  <si>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</si>
  <si>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</si>
  <si>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</si>
  <si>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</si>
  <si>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</si>
  <si>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</si>
  <si>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</si>
  <si>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</si>
  <si>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</si>
  <si>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</si>
  <si>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</si>
  <si>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</si>
  <si>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</si>
  <si>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</si>
  <si>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</si>
  <si>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</si>
  <si>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</si>
  <si>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</si>
  <si>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</si>
  <si>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</si>
  <si>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</si>
  <si>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</si>
  <si>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</si>
  <si>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</si>
  <si>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</si>
  <si>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</si>
  <si>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</si>
  <si>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</si>
  <si>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</si>
  <si>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</si>
  <si>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</si>
  <si>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</si>
  <si>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</si>
  <si>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</si>
  <si>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</si>
  <si>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</si>
  <si>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</si>
  <si>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</si>
  <si>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</si>
  <si>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</si>
  <si>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</si>
  <si>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</si>
  <si>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</si>
  <si>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</si>
  <si>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</si>
  <si>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</si>
  <si>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</si>
  <si>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</si>
  <si>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</si>
  <si>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</si>
  <si>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</si>
  <si>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</si>
  <si>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</si>
  <si>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</si>
  <si>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</si>
  <si>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</si>
  <si>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</si>
  <si>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</si>
  <si>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</si>
  <si>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</si>
  <si>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</si>
  <si>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</si>
  <si>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</si>
  <si>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</si>
  <si>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</si>
  <si>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</si>
  <si>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</si>
  <si>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</si>
  <si>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</si>
  <si>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</si>
  <si>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</si>
  <si>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</si>
  <si>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</si>
  <si>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</si>
  <si>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</si>
  <si>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</si>
  <si>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</si>
  <si>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</si>
  <si>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</si>
  <si>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</si>
  <si>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</si>
  <si>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</si>
  <si>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</si>
  <si>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</si>
  <si>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</si>
  <si>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</si>
  <si>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</si>
  <si>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</si>
  <si>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</si>
  <si>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</si>
  <si>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</si>
  <si>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</si>
  <si>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</si>
  <si>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</si>
  <si>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</si>
  <si>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</si>
  <si>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</si>
  <si>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</si>
  <si>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</si>
  <si>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</si>
  <si>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</si>
  <si>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</si>
  <si>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</si>
  <si>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</si>
  <si>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</si>
  <si>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</si>
  <si>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</si>
  <si>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</si>
  <si>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</si>
  <si>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</si>
  <si>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</si>
  <si>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</si>
  <si>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</si>
  <si>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</si>
  <si>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</si>
  <si>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</si>
  <si>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</si>
  <si>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</si>
  <si>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</si>
  <si>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</si>
  <si>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</si>
  <si>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</si>
  <si>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</si>
  <si>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</si>
  <si>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</si>
  <si>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</si>
  <si>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</si>
  <si>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</si>
  <si>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</si>
  <si>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</si>
  <si>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</si>
  <si>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</si>
  <si>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</si>
  <si>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</si>
  <si>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</si>
  <si>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</si>
  <si>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</si>
  <si>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</si>
  <si>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</si>
  <si>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</si>
  <si>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</si>
  <si>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</si>
  <si>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</si>
  <si>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</si>
  <si>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</si>
  <si>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</si>
  <si>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</si>
  <si>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</si>
  <si>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</si>
  <si>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</si>
  <si>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</si>
  <si>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</si>
  <si>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</si>
  <si>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</si>
  <si>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</si>
  <si>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</si>
  <si>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</si>
  <si>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</si>
  <si>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</si>
  <si>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</si>
  <si>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</si>
  <si>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</si>
  <si>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</si>
  <si>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</si>
  <si>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</si>
  <si>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</si>
  <si>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</si>
  <si>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</si>
  <si>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</si>
  <si>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</si>
  <si>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</si>
  <si>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</si>
  <si>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</si>
  <si>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</si>
  <si>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</si>
  <si>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</si>
  <si>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</si>
  <si>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</si>
  <si>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</si>
  <si>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</si>
  <si>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</si>
  <si>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</si>
  <si>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</si>
  <si>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</si>
  <si>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</si>
  <si>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</si>
  <si>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</si>
  <si>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</si>
  <si>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</si>
  <si>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</si>
  <si>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</si>
  <si>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</si>
  <si>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</si>
  <si>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</si>
  <si>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</si>
  <si>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</si>
  <si>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</si>
  <si>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</si>
  <si>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</si>
  <si>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</si>
  <si>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</si>
  <si>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</si>
  <si>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</si>
  <si>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</si>
  <si>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</si>
  <si>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</si>
  <si>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</si>
  <si>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</si>
  <si>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</si>
  <si>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</si>
  <si>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</si>
  <si>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</si>
  <si>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</si>
  <si>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</si>
  <si>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</si>
  <si>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</si>
  <si>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</si>
  <si>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</si>
  <si>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</si>
  <si>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</si>
  <si>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</si>
  <si>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</si>
  <si>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</si>
  <si>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</si>
  <si>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</si>
  <si>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</si>
  <si>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</si>
  <si>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</si>
  <si>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</si>
  <si>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</si>
  <si>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</si>
  <si>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</si>
  <si>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</si>
  <si>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</si>
  <si>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</si>
  <si>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</si>
  <si>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</si>
  <si>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</si>
  <si>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</si>
  <si>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</si>
  <si>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</si>
  <si>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</si>
  <si>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</si>
  <si>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</si>
  <si>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</si>
  <si>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</si>
  <si>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</si>
  <si>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</si>
  <si>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</si>
  <si>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</si>
  <si>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</si>
  <si>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</si>
  <si>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</si>
  <si>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</si>
  <si>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</si>
  <si>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</si>
  <si>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</si>
  <si>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</si>
  <si>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</si>
  <si>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</si>
  <si>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</si>
  <si>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</si>
  <si>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</si>
  <si>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</si>
  <si>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</si>
  <si>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</si>
  <si>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</si>
  <si>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</si>
  <si>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</si>
  <si>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</si>
  <si>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</si>
  <si>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</si>
  <si>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</si>
  <si>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</si>
  <si>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</si>
  <si>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</si>
  <si>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</si>
  <si>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</si>
  <si>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</si>
  <si>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</si>
  <si>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</si>
  <si>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</si>
  <si>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</si>
  <si>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</si>
  <si>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</si>
  <si>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</si>
  <si>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</si>
  <si>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</si>
  <si>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</si>
  <si>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</si>
  <si>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</si>
  <si>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</si>
  <si>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</si>
  <si>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</si>
  <si>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</si>
  <si>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</si>
  <si>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</si>
  <si>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</si>
  <si>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</si>
  <si>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</si>
  <si>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</si>
  <si>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</si>
  <si>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</si>
  <si>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</si>
  <si>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</si>
  <si>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</si>
  <si>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</si>
  <si>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</si>
  <si>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</si>
  <si>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</si>
  <si>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</si>
  <si>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</si>
  <si>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</si>
  <si>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</si>
  <si>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</si>
  <si>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</si>
  <si>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</si>
  <si>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</si>
  <si>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</si>
  <si>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</si>
  <si>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</si>
  <si>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</si>
  <si>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</si>
  <si>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</si>
  <si>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</si>
  <si>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</si>
  <si>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</si>
  <si>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</si>
  <si>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</si>
  <si>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</si>
  <si>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</si>
  <si>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</si>
  <si>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</si>
  <si>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</si>
  <si>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</si>
  <si>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</si>
  <si>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</si>
  <si>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</si>
  <si>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</si>
  <si>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</si>
  <si>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</si>
  <si>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</si>
  <si>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</si>
  <si>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</si>
  <si>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</si>
  <si>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</si>
  <si>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</si>
  <si>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</si>
  <si>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</si>
  <si>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</si>
  <si>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</si>
  <si>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</si>
  <si>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</si>
  <si>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</si>
  <si>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</si>
  <si>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</si>
  <si>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</si>
  <si>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</si>
  <si>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</si>
  <si>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</si>
  <si>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</si>
  <si>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</si>
  <si>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</si>
  <si>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</si>
  <si>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</si>
  <si>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</si>
  <si>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</si>
  <si>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</si>
  <si>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</si>
  <si>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</si>
  <si>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</si>
  <si>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</si>
  <si>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</si>
  <si>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</si>
  <si>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</si>
  <si>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</si>
  <si>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</si>
  <si>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</si>
  <si>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</si>
  <si>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</si>
  <si>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</si>
  <si>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</si>
  <si>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</si>
  <si>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</si>
  <si>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</si>
  <si>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</si>
  <si>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</si>
  <si>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</si>
  <si>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</si>
  <si>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</si>
  <si>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</si>
  <si>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</si>
  <si>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</si>
  <si>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</si>
  <si>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</si>
  <si>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</si>
  <si>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</si>
  <si>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</si>
  <si>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</si>
  <si>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</si>
  <si>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</si>
  <si>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</si>
  <si>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</si>
  <si>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</si>
  <si>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</si>
  <si>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</si>
  <si>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</si>
  <si>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</si>
  <si>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</si>
  <si>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</si>
  <si>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</si>
  <si>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</si>
  <si>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</si>
  <si>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</si>
  <si>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</si>
  <si>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</si>
  <si>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</si>
  <si>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</si>
  <si>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</si>
  <si>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</si>
  <si>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</si>
  <si>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</si>
  <si>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</si>
  <si>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</si>
  <si>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</si>
  <si>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</si>
  <si>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</si>
  <si>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</si>
  <si>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</si>
  <si>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</si>
  <si>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</si>
  <si>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</si>
  <si>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</si>
  <si>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</si>
  <si>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</si>
  <si>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</si>
  <si>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</si>
  <si>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</si>
  <si>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</si>
  <si>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</si>
  <si>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</si>
  <si>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</si>
  <si>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</si>
  <si>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</si>
  <si>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</si>
  <si>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</si>
  <si>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</si>
  <si>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</si>
  <si>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</si>
  <si>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</si>
  <si>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</si>
  <si>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</si>
  <si>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</si>
  <si>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</si>
  <si>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</si>
  <si>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</si>
  <si>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</si>
  <si>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</si>
  <si>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</si>
  <si>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</si>
  <si>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</si>
  <si>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</si>
  <si>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</si>
  <si>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</si>
  <si>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</si>
  <si>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</si>
  <si>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</si>
  <si>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</si>
  <si>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</si>
  <si>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</si>
  <si>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</si>
  <si>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</si>
  <si>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</si>
  <si>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</si>
  <si>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</si>
  <si>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</si>
  <si>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</si>
  <si>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</si>
  <si>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</si>
  <si>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</si>
  <si>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</si>
  <si>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</si>
  <si>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</si>
  <si>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</si>
  <si>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</si>
  <si>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</si>
  <si>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</si>
  <si>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</si>
  <si>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</si>
  <si>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</si>
  <si>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</si>
  <si>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</si>
  <si>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</si>
  <si>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</si>
  <si>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</si>
  <si>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</si>
  <si>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</si>
  <si>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</si>
  <si>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</si>
  <si>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</si>
  <si>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</si>
  <si>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</si>
  <si>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</si>
  <si>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</si>
  <si>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</si>
  <si>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</si>
  <si>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</si>
  <si>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</si>
  <si>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</si>
  <si>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</si>
  <si>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</si>
  <si>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</si>
  <si>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</si>
  <si>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</si>
  <si>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</si>
  <si>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</si>
  <si>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</si>
  <si>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</si>
  <si>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</si>
  <si>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</si>
  <si>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</si>
  <si>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</si>
  <si>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</si>
  <si>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</si>
  <si>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</si>
  <si>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</si>
  <si>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</si>
  <si>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</si>
  <si>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</si>
  <si>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</si>
  <si>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</si>
  <si>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</si>
  <si>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</si>
  <si>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</si>
  <si>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</si>
  <si>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</si>
  <si>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</si>
  <si>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</si>
  <si>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</si>
  <si>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</si>
  <si>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</si>
  <si>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</si>
  <si>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</si>
  <si>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</si>
  <si>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</si>
  <si>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</si>
  <si>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</si>
  <si>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</si>
  <si>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</si>
  <si>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</si>
  <si>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</si>
  <si>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</si>
  <si>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</si>
  <si>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</si>
  <si>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</si>
  <si>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</si>
  <si>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</si>
  <si>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</si>
  <si>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</si>
  <si>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</si>
  <si>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</si>
  <si>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</si>
  <si>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</si>
  <si>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</si>
  <si>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</si>
  <si>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</si>
  <si>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</si>
  <si>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</si>
  <si>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</si>
  <si>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</si>
  <si>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</si>
  <si>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</si>
  <si>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</si>
  <si>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</si>
  <si>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</si>
  <si>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</si>
  <si>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</si>
  <si>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</si>
  <si>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</si>
  <si>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</si>
  <si>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</si>
  <si>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</si>
  <si>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</si>
  <si>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</si>
  <si>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</si>
  <si>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</si>
  <si>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</si>
  <si>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</si>
  <si>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</si>
  <si>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</si>
  <si>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</si>
  <si>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</si>
  <si>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</si>
  <si>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</si>
  <si>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</si>
  <si>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</si>
  <si>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</si>
  <si>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</si>
  <si>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</si>
  <si>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</si>
  <si>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</si>
  <si>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</si>
  <si>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</si>
  <si>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</si>
  <si>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</si>
  <si>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</si>
  <si>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</si>
  <si>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</si>
  <si>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</si>
  <si>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</si>
  <si>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</si>
  <si>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</si>
  <si>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</si>
  <si>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</si>
  <si>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</si>
  <si>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</si>
  <si>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</si>
  <si>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</si>
  <si>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</si>
  <si>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</si>
  <si>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</si>
  <si>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</si>
  <si>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</si>
  <si>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</si>
  <si>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</si>
  <si>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</si>
  <si>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</si>
  <si>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</si>
  <si>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</si>
  <si>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</si>
  <si>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</si>
  <si>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</si>
  <si>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</si>
  <si>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</si>
  <si>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</si>
  <si>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</si>
  <si>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</si>
  <si>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</si>
  <si>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</si>
  <si>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</si>
  <si>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</si>
  <si>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</si>
  <si>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</si>
  <si>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</si>
  <si>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</si>
  <si>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</si>
  <si>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</si>
  <si>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</si>
  <si>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</si>
  <si>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</si>
  <si>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</si>
  <si>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</si>
  <si>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</si>
  <si>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</si>
  <si>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</si>
  <si>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</si>
  <si>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</si>
  <si>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</si>
  <si>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</si>
  <si>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</si>
  <si>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</si>
  <si>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</si>
  <si>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</si>
  <si>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</si>
  <si>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</si>
  <si>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</si>
  <si>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</si>
  <si>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</si>
  <si>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</si>
  <si>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</si>
  <si>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</si>
  <si>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</si>
  <si>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</si>
  <si>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</si>
  <si>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</si>
  <si>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</si>
  <si>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</si>
  <si>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</si>
  <si>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</si>
  <si>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</si>
  <si>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</si>
  <si>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</si>
  <si>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</si>
  <si>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</si>
  <si>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</si>
  <si>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</si>
  <si>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</si>
  <si>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</si>
  <si>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</si>
  <si>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</si>
  <si>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</si>
  <si>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</si>
  <si>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</si>
  <si>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</si>
  <si>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</si>
  <si>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</si>
  <si>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</si>
  <si>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</si>
  <si>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</si>
  <si>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</si>
  <si>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</si>
  <si>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</si>
  <si>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</si>
  <si>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</si>
  <si>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</si>
  <si>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</si>
  <si>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</si>
  <si>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</si>
  <si>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</si>
  <si>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</si>
  <si>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</si>
  <si>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</si>
  <si>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</si>
  <si>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</si>
  <si>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</si>
  <si>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</si>
  <si>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</si>
  <si>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</si>
  <si>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</si>
  <si>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</si>
  <si>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</si>
  <si>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</si>
  <si>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</si>
  <si>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</si>
  <si>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</si>
  <si>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</si>
  <si>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</si>
  <si>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</si>
  <si>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</si>
  <si>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</si>
  <si>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</si>
  <si>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</si>
  <si>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</si>
  <si>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</si>
  <si>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</si>
  <si>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</si>
  <si>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</si>
  <si>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</si>
  <si>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</si>
  <si>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</si>
  <si>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</si>
  <si>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</si>
  <si>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</si>
  <si>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</si>
  <si>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</si>
  <si>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</si>
  <si>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</si>
  <si>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</si>
  <si>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</si>
  <si>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</si>
  <si>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</si>
  <si>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</si>
  <si>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</si>
  <si>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</si>
  <si>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</si>
  <si>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</si>
  <si>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</si>
  <si>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</si>
  <si>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</si>
  <si>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</si>
  <si>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</si>
  <si>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</si>
  <si>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</si>
  <si>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</si>
  <si>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</si>
  <si>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</si>
  <si>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</si>
  <si>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</si>
  <si>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</si>
  <si>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</si>
  <si>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</si>
  <si>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</si>
  <si>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</si>
  <si>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</si>
  <si>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</si>
  <si>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</si>
  <si>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</si>
  <si>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</si>
  <si>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</si>
  <si>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</si>
  <si>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</si>
  <si>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</si>
  <si>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</si>
  <si>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</si>
  <si>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</si>
  <si>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</si>
  <si>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</si>
  <si>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</si>
  <si>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</si>
  <si>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</si>
  <si>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</si>
  <si>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</si>
  <si>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</si>
  <si>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</si>
  <si>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</si>
  <si>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</si>
  <si>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</si>
  <si>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</si>
  <si>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</si>
  <si>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</si>
  <si>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</si>
  <si>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</si>
  <si>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</si>
  <si>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</si>
  <si>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</si>
  <si>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</si>
  <si>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</si>
  <si>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</si>
  <si>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</si>
  <si>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</si>
  <si>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</si>
  <si>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</si>
  <si>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</si>
  <si>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</si>
  <si>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</si>
  <si>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</si>
  <si>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</si>
  <si>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</si>
  <si>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</si>
  <si>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</si>
  <si>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</si>
  <si>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</si>
  <si>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</si>
  <si>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</si>
  <si>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</si>
  <si>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</si>
  <si>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</si>
  <si>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</si>
  <si>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</si>
  <si>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</si>
  <si>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</si>
  <si>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</si>
  <si>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</si>
  <si>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</si>
  <si>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</si>
  <si>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</si>
  <si>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</si>
  <si>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</si>
  <si>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</si>
  <si>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</si>
  <si>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</si>
  <si>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</si>
  <si>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</si>
  <si>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</si>
  <si>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</si>
  <si>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</si>
  <si>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</si>
  <si>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</si>
  <si>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</si>
  <si>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</si>
  <si>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</si>
  <si>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</si>
  <si>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</si>
  <si>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</si>
  <si>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</si>
  <si>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</si>
  <si>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</si>
  <si>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</si>
  <si>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</si>
  <si>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</si>
  <si>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</si>
  <si>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</si>
  <si>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</si>
  <si>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</si>
  <si>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</si>
  <si>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</si>
  <si>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</si>
  <si>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</si>
  <si>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</si>
  <si>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</si>
  <si>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</si>
  <si>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</si>
  <si>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</si>
  <si>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</si>
  <si>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</si>
  <si>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</si>
  <si>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</si>
  <si>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</si>
  <si>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</si>
  <si>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</si>
  <si>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</si>
  <si>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</si>
  <si>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</si>
  <si>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</si>
  <si>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</si>
  <si>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</si>
  <si>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</si>
  <si>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</si>
  <si>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</si>
  <si>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</si>
  <si>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</si>
  <si>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</si>
  <si>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</si>
  <si>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</si>
  <si>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</si>
  <si>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</si>
  <si>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</si>
  <si>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</si>
  <si>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</si>
  <si>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</si>
  <si>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</si>
  <si>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</si>
  <si>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</si>
  <si>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</si>
  <si>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</si>
  <si>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</si>
  <si>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</si>
  <si>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</si>
  <si>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</si>
  <si>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</si>
  <si>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</si>
  <si>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</si>
  <si>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</si>
  <si>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</si>
  <si>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</si>
  <si>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</si>
  <si>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</si>
  <si>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</si>
  <si>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</si>
  <si>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</si>
  <si>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</si>
  <si>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</si>
  <si>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</si>
  <si>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</si>
  <si>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</si>
  <si>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</si>
  <si>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</si>
  <si>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</si>
  <si>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</si>
  <si>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</si>
  <si>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</si>
  <si>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</si>
  <si>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</si>
  <si>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</si>
  <si>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</si>
  <si>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</si>
  <si>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</si>
  <si>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</si>
  <si>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</si>
  <si>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</si>
  <si>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</si>
  <si>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</si>
  <si>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</si>
  <si>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</si>
  <si>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</si>
  <si>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</si>
  <si>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</si>
  <si>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</si>
  <si>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</si>
  <si>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</si>
  <si>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</si>
  <si>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</si>
  <si>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</si>
  <si>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</si>
  <si>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</si>
  <si>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</si>
  <si>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</si>
  <si>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</si>
  <si>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</si>
  <si>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</si>
  <si>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</si>
  <si>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</si>
  <si>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</si>
  <si>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</si>
  <si>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</si>
  <si>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</si>
  <si>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</si>
  <si>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</si>
  <si>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</si>
  <si>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</si>
  <si>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</si>
  <si>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</si>
  <si>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</si>
  <si>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</si>
  <si>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</si>
  <si>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</si>
  <si>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</si>
  <si>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</si>
  <si>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</si>
  <si>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</si>
  <si>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</si>
  <si>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</si>
  <si>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</si>
  <si>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</si>
  <si>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</si>
  <si>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</si>
  <si>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</si>
  <si>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</si>
  <si>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</si>
  <si>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</si>
  <si>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</si>
  <si>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</si>
  <si>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</si>
  <si>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</si>
  <si>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</si>
  <si>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</si>
  <si>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</si>
  <si>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</si>
  <si>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</si>
  <si>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</si>
  <si>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</si>
  <si>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</si>
  <si>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</si>
  <si>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</si>
  <si>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</si>
  <si>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</si>
  <si>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</si>
  <si>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</si>
  <si>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</si>
  <si>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</si>
  <si>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</si>
  <si>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</si>
  <si>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</si>
  <si>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</si>
  <si>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</si>
  <si>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</si>
  <si>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</si>
  <si>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</si>
  <si>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</si>
  <si>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</si>
  <si>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</si>
  <si>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</si>
  <si>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</si>
  <si>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</si>
  <si>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</si>
  <si>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</si>
  <si>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</si>
  <si>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</si>
  <si>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</si>
  <si>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</si>
  <si>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</si>
  <si>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</si>
  <si>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</si>
  <si>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</si>
  <si>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</si>
  <si>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</si>
  <si>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</si>
  <si>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</si>
  <si>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</si>
  <si>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</si>
  <si>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</si>
  <si>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</si>
  <si>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</si>
  <si>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</si>
  <si>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</si>
  <si>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</si>
  <si>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</si>
  <si>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</si>
  <si>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</si>
  <si>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</si>
  <si>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</si>
  <si>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</si>
  <si>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</si>
  <si>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</si>
  <si>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</si>
  <si>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</si>
  <si>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</si>
  <si>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</si>
  <si>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</si>
  <si>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</si>
  <si>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</si>
  <si>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</si>
  <si>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</si>
  <si>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</si>
  <si>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</si>
  <si>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</si>
  <si>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</si>
  <si>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</si>
  <si>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</si>
  <si>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</si>
  <si>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</si>
  <si>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</si>
  <si>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</si>
  <si>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</si>
  <si>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</si>
  <si>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</si>
  <si>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</si>
  <si>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</si>
  <si>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</si>
  <si>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</si>
  <si>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</si>
  <si>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</si>
  <si>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</si>
  <si>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</si>
  <si>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</si>
  <si>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</si>
  <si>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</si>
  <si>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</si>
  <si>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</si>
  <si>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</si>
  <si>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</si>
  <si>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</si>
  <si>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</si>
  <si>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</si>
  <si>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</si>
  <si>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</si>
  <si>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</si>
  <si>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</si>
  <si>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</si>
  <si>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</si>
  <si>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</si>
  <si>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</si>
  <si>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</si>
  <si>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</si>
  <si>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</si>
  <si>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</si>
  <si>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</si>
  <si>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</si>
  <si>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</si>
  <si>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</si>
  <si>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</si>
  <si>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</si>
  <si>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</si>
  <si>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</si>
  <si>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</si>
  <si>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</si>
  <si>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</si>
  <si>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</si>
  <si>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</si>
  <si>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</si>
  <si>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</si>
  <si>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</si>
  <si>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</si>
  <si>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</si>
  <si>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</si>
  <si>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</si>
  <si>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</si>
  <si>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</si>
  <si>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</si>
  <si>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</si>
  <si>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</si>
  <si>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</si>
  <si>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</si>
  <si>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</si>
  <si>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</si>
  <si>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</si>
  <si>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</si>
  <si>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</si>
  <si>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</si>
  <si>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</si>
  <si>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</si>
  <si>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</si>
  <si>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</si>
  <si>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</si>
  <si>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</si>
  <si>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</si>
  <si>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</si>
  <si>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</si>
  <si>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</si>
  <si>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</si>
  <si>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</si>
  <si>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</si>
  <si>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</si>
  <si>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</si>
  <si>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</si>
  <si>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</si>
  <si>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</si>
  <si>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</si>
  <si>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</si>
  <si>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</si>
  <si>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</si>
  <si>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</si>
  <si>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</si>
  <si>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</si>
  <si>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</si>
  <si>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</si>
  <si>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</si>
  <si>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</si>
  <si>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</si>
  <si>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</si>
  <si>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</si>
  <si>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</si>
  <si>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</si>
  <si>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</si>
  <si>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</si>
  <si>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</si>
  <si>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</si>
  <si>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</si>
  <si>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</si>
  <si>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</si>
  <si>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</si>
  <si>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</si>
  <si>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</si>
  <si>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</si>
  <si>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</si>
  <si>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</si>
  <si>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</si>
  <si>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</si>
  <si>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</si>
  <si>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</si>
  <si>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</si>
  <si>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</si>
  <si>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</si>
  <si>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</si>
  <si>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</si>
  <si>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</si>
  <si>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</si>
  <si>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</si>
  <si>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</si>
  <si>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</si>
  <si>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</si>
  <si>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</si>
  <si>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</si>
  <si>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</si>
  <si>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</si>
  <si>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</si>
  <si>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</si>
  <si>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</si>
  <si>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</si>
  <si>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</si>
  <si>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</si>
  <si>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</si>
  <si>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</si>
  <si>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</si>
  <si>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</si>
  <si>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</si>
  <si>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</si>
  <si>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</si>
  <si>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</si>
  <si>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</si>
  <si>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</si>
  <si>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</si>
  <si>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</si>
  <si>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</si>
  <si>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</si>
  <si>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</si>
  <si>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</si>
  <si>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</si>
  <si>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</si>
  <si>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</si>
  <si>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</si>
  <si>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</si>
  <si>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</si>
  <si>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</si>
  <si>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</si>
  <si>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</si>
  <si>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</si>
  <si>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</si>
  <si>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</si>
  <si>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</si>
  <si>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</si>
  <si>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</si>
  <si>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</si>
  <si>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</si>
  <si>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</si>
  <si>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</si>
  <si>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</si>
  <si>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</si>
  <si>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</si>
  <si>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</si>
  <si>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</si>
  <si>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</si>
  <si>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</si>
  <si>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</si>
  <si>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</si>
  <si>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</si>
  <si>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</si>
  <si>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</si>
  <si>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</si>
  <si>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</si>
  <si>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</si>
  <si>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</si>
  <si>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</si>
  <si>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</si>
  <si>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</si>
  <si>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</si>
  <si>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</si>
  <si>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</si>
  <si>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</si>
  <si>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</si>
  <si>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</si>
  <si>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</si>
  <si>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</si>
  <si>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</si>
  <si>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</si>
  <si>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</si>
  <si>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</si>
  <si>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</si>
  <si>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</si>
  <si>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</si>
  <si>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</si>
  <si>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</si>
  <si>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</si>
  <si>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</si>
  <si>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</si>
  <si>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</si>
  <si>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</si>
  <si>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</si>
  <si>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</si>
  <si>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</si>
  <si>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</si>
  <si>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</si>
  <si>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</si>
  <si>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</si>
  <si>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</si>
  <si>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</si>
  <si>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</si>
  <si>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</si>
  <si>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</si>
  <si>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</si>
  <si>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</si>
  <si>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</si>
  <si>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</si>
  <si>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</si>
  <si>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</si>
  <si>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</si>
  <si>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</si>
  <si>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</si>
  <si>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</si>
  <si>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</si>
  <si>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</si>
  <si>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</si>
  <si>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</si>
  <si>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</si>
  <si>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</si>
  <si>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</si>
  <si>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</si>
  <si>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</si>
  <si>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</si>
  <si>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</si>
  <si>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</si>
  <si>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</si>
  <si>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</si>
  <si>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</si>
  <si>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</si>
  <si>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</si>
  <si>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</si>
  <si>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</si>
  <si>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</si>
  <si>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</si>
  <si>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</si>
  <si>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</si>
  <si>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</si>
  <si>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</si>
  <si>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</si>
  <si>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</si>
  <si>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</si>
  <si>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</si>
  <si>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</si>
  <si>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</si>
  <si>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</si>
  <si>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</si>
  <si>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</si>
  <si>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</si>
  <si>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</si>
  <si>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</si>
  <si>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</si>
  <si>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</si>
  <si>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</si>
  <si>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</si>
  <si>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</si>
  <si>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</si>
  <si>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</si>
  <si>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</si>
  <si>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</si>
  <si>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</si>
  <si>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</si>
  <si>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</si>
  <si>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</si>
  <si>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</si>
  <si>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</si>
  <si>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</si>
  <si>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</si>
  <si>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</si>
  <si>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</si>
  <si>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</si>
  <si>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</si>
  <si>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</si>
  <si>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</si>
  <si>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</si>
  <si>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</si>
  <si>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</si>
  <si>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</si>
  <si>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</si>
  <si>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</si>
  <si>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</si>
  <si>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</si>
  <si>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</si>
  <si>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</si>
  <si>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</si>
  <si>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</si>
  <si>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</si>
  <si>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</si>
  <si>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</si>
  <si>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</si>
  <si>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</si>
  <si>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</si>
  <si>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</si>
  <si>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</si>
  <si>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</si>
  <si>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</si>
  <si>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</si>
  <si>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</si>
  <si>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</si>
  <si>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</si>
  <si>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</si>
  <si>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</si>
  <si>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</si>
  <si>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</si>
  <si>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</si>
  <si>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</si>
  <si>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</si>
  <si>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</si>
  <si>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</si>
  <si>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</si>
  <si>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</si>
  <si>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</si>
  <si>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</si>
  <si>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</si>
  <si>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</si>
  <si>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</si>
  <si>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</si>
  <si>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</si>
  <si>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</si>
  <si>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</si>
  <si>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</si>
  <si>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</si>
  <si>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</si>
  <si>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</si>
  <si>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</si>
  <si>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</si>
  <si>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</si>
  <si>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</si>
  <si>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</si>
  <si>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</si>
  <si>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</si>
  <si>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</si>
  <si>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</si>
  <si>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</si>
  <si>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</si>
  <si>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</si>
  <si>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</si>
  <si>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</si>
  <si>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</si>
  <si>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</si>
  <si>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</si>
  <si>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</si>
  <si>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</si>
  <si>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</si>
  <si>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</si>
  <si>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</si>
  <si>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</si>
  <si>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</si>
  <si>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</si>
  <si>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</si>
  <si>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</si>
  <si>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</si>
  <si>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</si>
  <si>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</si>
  <si>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</si>
  <si>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</si>
  <si>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</si>
  <si>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</si>
  <si>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</si>
  <si>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</si>
  <si>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</si>
  <si>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</si>
  <si>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</si>
  <si>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</si>
  <si>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</si>
  <si>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</si>
  <si>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</si>
  <si>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</si>
  <si>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</si>
  <si>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</si>
  <si>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</si>
  <si>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</si>
  <si>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</si>
  <si>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</si>
  <si>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</si>
  <si>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</si>
  <si>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</si>
  <si>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</si>
  <si>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</si>
  <si>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</si>
  <si>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</si>
  <si>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</si>
  <si>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</si>
  <si>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</si>
  <si>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</si>
  <si>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</si>
  <si>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</si>
  <si>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</si>
  <si>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</si>
  <si>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</si>
  <si>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</si>
  <si>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</si>
  <si>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</si>
  <si>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</si>
  <si>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</si>
  <si>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</si>
  <si>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</si>
  <si>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</si>
  <si>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</si>
  <si>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</si>
  <si>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</si>
  <si>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</si>
  <si>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</si>
  <si>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</si>
  <si>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</si>
  <si>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</si>
  <si>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</si>
  <si>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</si>
  <si>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</si>
  <si>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</si>
  <si>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</si>
  <si>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</si>
  <si>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</si>
  <si>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</si>
  <si>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</si>
  <si>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</si>
  <si>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</si>
  <si>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</si>
  <si>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</si>
  <si>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</si>
  <si>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</si>
  <si>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</si>
  <si>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</si>
  <si>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</si>
  <si>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</si>
  <si>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</si>
  <si>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</si>
  <si>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</si>
  <si>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</si>
  <si>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</si>
  <si>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</si>
  <si>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</si>
  <si>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</si>
  <si>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</si>
  <si>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</si>
  <si>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</si>
  <si>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</si>
  <si>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</si>
  <si>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</si>
  <si>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</si>
  <si>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</si>
  <si>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</si>
  <si>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</si>
  <si>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</si>
  <si>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</si>
  <si>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</si>
  <si>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</si>
  <si>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</si>
  <si>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</si>
  <si>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</si>
  <si>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</si>
  <si>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</si>
  <si>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</si>
  <si>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</si>
  <si>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</si>
  <si>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</si>
  <si>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</si>
  <si>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</si>
  <si>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</si>
  <si>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</si>
  <si>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</si>
  <si>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</si>
  <si>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</si>
  <si>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</si>
  <si>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</si>
  <si>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</si>
  <si>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</si>
  <si>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</si>
  <si>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</si>
  <si>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</si>
  <si>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</si>
  <si>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</si>
  <si>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</si>
  <si>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</si>
  <si>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</si>
  <si>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</si>
  <si>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</si>
  <si>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</si>
  <si>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</si>
  <si>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</si>
  <si>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</si>
  <si>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</si>
  <si>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</si>
  <si>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</si>
  <si>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</si>
  <si>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</si>
  <si>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</si>
  <si>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</si>
  <si>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</si>
  <si>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</si>
  <si>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</si>
  <si>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</si>
  <si>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</si>
  <si>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</si>
  <si>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</si>
  <si>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</si>
  <si>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</si>
  <si>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</si>
  <si>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</si>
  <si>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</si>
  <si>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</si>
  <si>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</si>
  <si>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</si>
  <si>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</si>
  <si>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</si>
  <si>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</si>
  <si>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</si>
  <si>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</si>
  <si>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</si>
  <si>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</si>
  <si>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</si>
  <si>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</si>
  <si>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</si>
  <si>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</si>
  <si>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</si>
  <si>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</si>
  <si>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</si>
  <si>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</si>
  <si>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</si>
  <si>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</si>
  <si>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</si>
  <si>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</si>
  <si>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</si>
  <si>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</si>
  <si>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</si>
  <si>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</si>
  <si>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</si>
  <si>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</si>
  <si>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</si>
  <si>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</si>
  <si>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</si>
  <si>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</si>
  <si>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</si>
  <si>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</si>
  <si>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</si>
  <si>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</si>
  <si>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</si>
  <si>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</si>
  <si>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</si>
  <si>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</si>
  <si>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</si>
  <si>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</si>
  <si>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</si>
  <si>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</si>
  <si>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</si>
  <si>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</si>
  <si>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</si>
  <si>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</si>
  <si>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</si>
  <si>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</si>
  <si>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</si>
  <si>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</si>
  <si>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</si>
  <si>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</si>
  <si>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</si>
  <si>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</si>
  <si>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</si>
  <si>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</si>
  <si>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</si>
  <si>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</si>
  <si>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</si>
  <si>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</si>
  <si>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</si>
  <si>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</si>
  <si>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</si>
  <si>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</si>
  <si>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</si>
  <si>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</si>
  <si>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</si>
  <si>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</si>
  <si>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</si>
  <si>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</si>
  <si>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</si>
  <si>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</si>
  <si>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</si>
  <si>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</si>
  <si>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</si>
  <si>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</si>
  <si>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</si>
  <si>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</si>
  <si>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</si>
  <si>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</si>
  <si>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</si>
  <si>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</si>
  <si>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</si>
  <si>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</si>
  <si>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</si>
  <si>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</si>
  <si>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</si>
  <si>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</si>
  <si>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</si>
  <si>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</si>
  <si>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</si>
  <si>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</si>
  <si>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</si>
  <si>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</si>
  <si>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</si>
  <si>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</si>
  <si>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</si>
  <si>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</si>
  <si>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</si>
  <si>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</si>
  <si>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</si>
  <si>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</si>
  <si>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</si>
  <si>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</si>
  <si>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</si>
  <si>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</si>
  <si>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</si>
  <si>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</si>
  <si>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</si>
  <si>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</si>
  <si>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</si>
  <si>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</si>
  <si>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</si>
  <si>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</si>
  <si>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</si>
  <si>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</si>
  <si>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</si>
  <si>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</si>
  <si>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</si>
  <si>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</si>
  <si>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</si>
  <si>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</si>
  <si>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</si>
  <si>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</si>
  <si>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</si>
  <si>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</si>
  <si>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</si>
  <si>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</si>
  <si>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</si>
  <si>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</si>
  <si>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</si>
  <si>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</si>
  <si>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</si>
  <si>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</si>
  <si>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</si>
  <si>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</si>
  <si>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</si>
  <si>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</si>
  <si>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</si>
  <si>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</si>
  <si>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</si>
  <si>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</si>
  <si>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</si>
  <si>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</si>
  <si>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</si>
  <si>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</si>
  <si>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</si>
  <si>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</si>
  <si>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</si>
  <si>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</si>
  <si>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</si>
  <si>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</si>
  <si>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</si>
  <si>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</si>
  <si>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</si>
  <si>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</si>
  <si>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</si>
  <si>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</si>
  <si>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</si>
  <si>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</si>
  <si>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</si>
  <si>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</si>
  <si>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</si>
  <si>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</si>
  <si>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</si>
  <si>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</si>
  <si>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</si>
  <si>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</si>
  <si>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</si>
  <si>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</si>
  <si>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</si>
  <si>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</si>
  <si>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</si>
  <si>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</si>
  <si>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</si>
  <si>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</si>
  <si>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</si>
  <si>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</si>
  <si>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</si>
  <si>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</si>
  <si>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</si>
  <si>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</si>
  <si>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</si>
  <si>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</si>
  <si>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</si>
  <si>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</si>
  <si>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</si>
  <si>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</si>
  <si>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</si>
  <si>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</si>
  <si>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</si>
  <si>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</si>
  <si>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</si>
  <si>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</si>
  <si>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</si>
  <si>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</si>
  <si>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</si>
  <si>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</si>
  <si>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</si>
  <si>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</si>
  <si>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</si>
  <si>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</si>
  <si>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</si>
  <si>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</si>
  <si>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</si>
  <si>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</si>
  <si>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</si>
  <si>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</si>
  <si>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</si>
  <si>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</si>
  <si>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</si>
  <si>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</si>
  <si>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</si>
  <si>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</si>
  <si>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</si>
  <si>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</si>
  <si>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</si>
  <si>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</si>
  <si>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</si>
  <si>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</si>
  <si>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</si>
  <si>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</si>
  <si>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</si>
  <si>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</si>
  <si>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</si>
  <si>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</si>
  <si>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</si>
  <si>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</si>
  <si>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</si>
  <si>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</si>
  <si>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</si>
  <si>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</si>
  <si>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</si>
  <si>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</si>
  <si>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</si>
  <si>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</si>
  <si>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</si>
  <si>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</si>
  <si>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</si>
  <si>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</si>
  <si>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</si>
  <si>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</si>
  <si>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</si>
  <si>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</si>
  <si>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</si>
  <si>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</si>
  <si>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</si>
  <si>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</si>
  <si>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</si>
  <si>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</si>
  <si>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</si>
  <si>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</si>
  <si>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</si>
  <si>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</si>
  <si>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</si>
  <si>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</si>
  <si>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</si>
  <si>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</si>
  <si>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</si>
  <si>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</si>
  <si>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</si>
  <si>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</si>
  <si>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</si>
  <si>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</si>
  <si>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</si>
  <si>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</si>
  <si>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</si>
  <si>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</si>
  <si>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</si>
  <si>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</si>
  <si>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</si>
  <si>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</si>
  <si>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</si>
  <si>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</si>
  <si>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</si>
  <si>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</si>
  <si>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</si>
  <si>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</si>
  <si>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</si>
  <si>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</si>
  <si>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</si>
  <si>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</si>
  <si>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</si>
  <si>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</si>
  <si>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</si>
  <si>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</si>
  <si>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</si>
  <si>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</si>
  <si>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</si>
  <si>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</si>
  <si>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</si>
  <si>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</si>
  <si>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</si>
  <si>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</si>
  <si>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</si>
  <si>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</si>
  <si>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</si>
  <si>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</si>
  <si>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</si>
  <si>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</si>
  <si>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</si>
  <si>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</si>
  <si>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</si>
  <si>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</si>
  <si>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</si>
  <si>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</si>
  <si>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</si>
  <si>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</si>
  <si>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</si>
  <si>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</si>
  <si>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</si>
  <si>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</si>
  <si>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</si>
  <si>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</si>
  <si>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</si>
  <si>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</si>
  <si>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</si>
  <si>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</si>
  <si>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</si>
  <si>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</si>
  <si>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</si>
  <si>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</si>
  <si>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</si>
  <si>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</si>
  <si>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</si>
  <si>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</si>
  <si>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</si>
  <si>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</si>
  <si>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</si>
  <si>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</si>
  <si>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</si>
  <si>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</si>
  <si>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</si>
  <si>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</si>
  <si>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</si>
  <si>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</si>
  <si>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</si>
  <si>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</si>
  <si>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</si>
  <si>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</si>
  <si>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</si>
  <si>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</si>
  <si>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</si>
  <si>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</si>
  <si>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</si>
  <si>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</si>
  <si>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</si>
  <si>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</si>
  <si>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</si>
  <si>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</si>
  <si>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</si>
  <si>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</si>
  <si>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</si>
  <si>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</si>
  <si>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</si>
  <si>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</si>
  <si>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</si>
  <si>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</si>
  <si>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</si>
  <si>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</si>
  <si>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</si>
  <si>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</si>
  <si>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</si>
  <si>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</si>
  <si>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</si>
  <si>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</si>
  <si>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</si>
  <si>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</si>
  <si>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</si>
  <si>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</si>
  <si>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</si>
  <si>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</si>
  <si>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</si>
  <si>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</si>
  <si>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</si>
  <si>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</si>
  <si>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</si>
  <si>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</si>
  <si>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</si>
  <si>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</si>
  <si>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</si>
  <si>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</si>
  <si>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</si>
  <si>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</si>
  <si>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</si>
  <si>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</si>
  <si>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</si>
  <si>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</si>
  <si>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</si>
  <si>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</si>
  <si>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</si>
  <si>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</si>
  <si>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</si>
  <si>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</si>
  <si>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</si>
  <si>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</si>
  <si>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</si>
  <si>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</si>
  <si>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</si>
  <si>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</si>
  <si>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</si>
  <si>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</si>
  <si>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</si>
  <si>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</si>
  <si>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</si>
  <si>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</si>
  <si>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</si>
  <si>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</si>
  <si>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</si>
  <si>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</si>
  <si>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</si>
  <si>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</si>
  <si>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</si>
  <si>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</si>
  <si>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</si>
  <si>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</si>
  <si>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</si>
  <si>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</si>
  <si>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</si>
  <si>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</si>
  <si>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</si>
  <si>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</si>
  <si>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</si>
  <si>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</si>
  <si>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</si>
  <si>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</si>
  <si>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</si>
  <si>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</si>
  <si>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</si>
  <si>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</si>
  <si>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</si>
  <si>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</si>
  <si>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</si>
  <si>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</si>
  <si>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</si>
  <si>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</si>
  <si>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</si>
  <si>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</si>
  <si>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</si>
  <si>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</si>
  <si>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</si>
  <si>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</si>
  <si>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</si>
  <si>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</si>
  <si>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</si>
  <si>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</si>
  <si>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</si>
  <si>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</si>
  <si>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</si>
  <si>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</si>
  <si>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</si>
  <si>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</si>
  <si>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</si>
  <si>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</si>
  <si>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</si>
  <si>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</si>
  <si>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</si>
  <si>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</si>
  <si>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</si>
  <si>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</si>
  <si>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</si>
  <si>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</si>
  <si>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</si>
  <si>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</si>
  <si>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</si>
  <si>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</si>
  <si>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</si>
  <si>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</si>
  <si>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</si>
  <si>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</si>
  <si>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</si>
  <si>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</si>
  <si>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</si>
  <si>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</si>
  <si>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</si>
  <si>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</si>
  <si>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</si>
  <si>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</si>
  <si>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</si>
  <si>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</si>
  <si>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</si>
  <si>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</si>
  <si>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</si>
  <si>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</si>
  <si>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</si>
  <si>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</si>
  <si>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</si>
  <si>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</si>
  <si>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</si>
  <si>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</si>
  <si>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</si>
  <si>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</si>
  <si>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</si>
  <si>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</si>
  <si>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</si>
  <si>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</si>
  <si>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</si>
  <si>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</si>
  <si>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</si>
  <si>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</si>
  <si>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</si>
  <si>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</si>
  <si>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</si>
  <si>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</si>
  <si>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</si>
  <si>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</si>
  <si>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</si>
  <si>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</si>
  <si>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</si>
  <si>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</si>
  <si>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</si>
  <si>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</si>
  <si>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</si>
  <si>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</si>
  <si>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</si>
  <si>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</si>
  <si>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</si>
  <si>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</si>
  <si>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</si>
  <si>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</si>
  <si>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</si>
  <si>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</si>
  <si>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</si>
  <si>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</si>
  <si>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</si>
  <si>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</si>
  <si>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</si>
  <si>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</si>
  <si>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</si>
  <si>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</si>
  <si>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</si>
  <si>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</si>
  <si>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</si>
  <si>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</si>
  <si>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</si>
  <si>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</si>
  <si>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</si>
  <si>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</si>
  <si>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</si>
  <si>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</si>
  <si>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</si>
  <si>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</si>
  <si>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</si>
  <si>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</si>
  <si>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</si>
  <si>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</si>
  <si>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</si>
  <si>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</si>
  <si>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</si>
  <si>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</si>
  <si>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</si>
  <si>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</si>
  <si>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</si>
  <si>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</si>
  <si>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</si>
  <si>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</si>
  <si>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</si>
  <si>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</si>
  <si>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</si>
  <si>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</si>
  <si>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</si>
  <si>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</si>
  <si>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</si>
  <si>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</si>
  <si>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</si>
  <si>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</si>
  <si>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</si>
  <si>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</si>
  <si>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</si>
  <si>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</si>
  <si>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</si>
  <si>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</si>
  <si>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</si>
  <si>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</si>
  <si>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</si>
  <si>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</si>
  <si>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</si>
  <si>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</si>
  <si>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</si>
  <si>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</si>
  <si>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</si>
  <si>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</si>
  <si>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</si>
  <si>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</si>
  <si>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</si>
  <si>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</si>
  <si>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</si>
  <si>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</si>
  <si>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</si>
  <si>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</si>
  <si>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</si>
  <si>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</si>
  <si>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</si>
  <si>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</si>
  <si>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</si>
  <si>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</si>
  <si>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</si>
  <si>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</si>
  <si>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</si>
  <si>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</si>
  <si>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</si>
  <si>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</si>
  <si>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</si>
  <si>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</si>
  <si>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</si>
  <si>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</si>
  <si>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</si>
  <si>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</si>
  <si>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</si>
  <si>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</si>
  <si>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</si>
  <si>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</si>
  <si>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</si>
  <si>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</si>
  <si>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</si>
  <si>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</si>
  <si>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</si>
  <si>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</si>
  <si>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</si>
  <si>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</si>
  <si>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</si>
  <si>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</si>
  <si>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</si>
  <si>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</si>
  <si>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</si>
  <si>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</si>
  <si>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</si>
  <si>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</si>
  <si>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</si>
  <si>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</si>
  <si>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</si>
  <si>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</si>
  <si>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</si>
  <si>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</si>
  <si>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</si>
  <si>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</si>
  <si>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</si>
  <si>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</si>
  <si>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</si>
  <si>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</si>
  <si>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</si>
  <si>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</si>
  <si>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</si>
  <si>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</si>
  <si>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</si>
  <si>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</si>
  <si>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</si>
  <si>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</si>
  <si>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</si>
  <si>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</si>
  <si>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</si>
  <si>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</si>
  <si>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</si>
  <si>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</si>
  <si>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</si>
  <si>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</si>
  <si>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</si>
  <si>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</si>
  <si>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</si>
  <si>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</si>
  <si>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</si>
  <si>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</si>
  <si>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</si>
  <si>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</si>
  <si>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</si>
  <si>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</si>
  <si>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</si>
  <si>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</si>
  <si>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</si>
  <si>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</si>
  <si>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</si>
  <si>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</si>
  <si>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</si>
  <si>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</si>
  <si>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</si>
  <si>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</si>
  <si>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</si>
  <si>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</si>
  <si>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</si>
  <si>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</si>
  <si>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</si>
  <si>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</si>
  <si>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</si>
  <si>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</si>
  <si>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</si>
  <si>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</si>
  <si>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</si>
  <si>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</si>
  <si>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</si>
  <si>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</si>
  <si>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</si>
  <si>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</si>
  <si>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</si>
  <si>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</si>
  <si>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</si>
  <si>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</si>
  <si>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</si>
  <si>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</si>
  <si>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</si>
  <si>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</si>
  <si>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</si>
  <si>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</si>
  <si>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</si>
  <si>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</si>
  <si>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</si>
  <si>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</si>
  <si>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</si>
  <si>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</si>
  <si>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</si>
  <si>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</si>
  <si>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</si>
  <si>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</si>
  <si>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</si>
  <si>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</si>
  <si>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</si>
  <si>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</si>
  <si>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</si>
  <si>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</si>
  <si>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</si>
  <si>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</si>
  <si>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</si>
  <si>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</si>
  <si>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</si>
  <si>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</si>
  <si>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</si>
  <si>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</si>
  <si>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</si>
  <si>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</si>
  <si>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</si>
  <si>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</si>
  <si>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</si>
  <si>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</si>
  <si>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</si>
  <si>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</si>
  <si>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</si>
  <si>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</si>
  <si>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</si>
  <si>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</si>
  <si>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</si>
  <si>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</si>
  <si>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</si>
  <si>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</si>
  <si>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</si>
  <si>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</si>
  <si>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</si>
  <si>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</si>
  <si>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</si>
  <si>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</si>
  <si>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</si>
  <si>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</si>
  <si>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</si>
  <si>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</si>
  <si>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</si>
  <si>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</si>
  <si>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</si>
  <si>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</si>
  <si>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</si>
  <si>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</si>
  <si>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</si>
  <si>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</si>
  <si>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</si>
  <si>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</si>
  <si>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</si>
  <si>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</si>
  <si>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</si>
  <si>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</si>
  <si>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</si>
  <si>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</si>
  <si>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</si>
  <si>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</si>
  <si>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</si>
  <si>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</si>
  <si>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</si>
  <si>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</si>
  <si>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</si>
  <si>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</si>
  <si>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</si>
  <si>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</si>
  <si>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</si>
  <si>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</si>
  <si>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</si>
  <si>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</si>
  <si>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</si>
  <si>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</si>
  <si>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</si>
  <si>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</si>
  <si>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</si>
  <si>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</si>
  <si>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</si>
  <si>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</si>
  <si>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</si>
  <si>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</si>
  <si>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</si>
  <si>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</si>
  <si>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</si>
  <si>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</si>
  <si>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</si>
  <si>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</si>
  <si>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</si>
  <si>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</si>
  <si>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</si>
  <si>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</si>
  <si>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</si>
  <si>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</si>
  <si>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</si>
  <si>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</si>
  <si>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</si>
  <si>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</si>
  <si>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</si>
  <si>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</si>
  <si>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</si>
  <si>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</si>
  <si>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</si>
  <si>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</si>
  <si>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</si>
  <si>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</si>
  <si>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</si>
  <si>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</si>
  <si>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</si>
  <si>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</si>
  <si>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</si>
  <si>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</si>
  <si>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</si>
  <si>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</si>
  <si>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</si>
  <si>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</si>
  <si>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</si>
  <si>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</si>
  <si>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</si>
  <si>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</si>
  <si>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</si>
  <si>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</si>
  <si>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</si>
  <si>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</si>
  <si>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</si>
  <si>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</si>
  <si>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</si>
  <si>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</si>
  <si>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</si>
  <si>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</si>
  <si>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</si>
  <si>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</si>
  <si>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</si>
  <si>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</si>
  <si>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</si>
  <si>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</si>
  <si>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</si>
  <si>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</si>
  <si>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</si>
  <si>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</si>
  <si>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</si>
  <si>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</si>
  <si>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</si>
  <si>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</si>
  <si>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</si>
  <si>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</si>
  <si>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</si>
  <si>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</si>
  <si>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</si>
  <si>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</si>
  <si>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</si>
  <si>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</si>
  <si>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</si>
  <si>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</si>
  <si>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</si>
  <si>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</si>
  <si>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</si>
  <si>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</si>
  <si>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</si>
  <si>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</si>
  <si>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</si>
  <si>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</si>
  <si>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</si>
  <si>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</si>
  <si>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</si>
  <si>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</si>
  <si>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</si>
  <si>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</si>
  <si>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</si>
  <si>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</si>
  <si>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</si>
  <si>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</si>
  <si>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</si>
  <si>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</si>
  <si>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</si>
  <si>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</si>
  <si>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</si>
  <si>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</si>
  <si>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</si>
  <si>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</si>
  <si>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</si>
  <si>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</si>
  <si>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</si>
  <si>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</si>
  <si>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</si>
  <si>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</si>
  <si>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</si>
  <si>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</si>
  <si>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</si>
  <si>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</si>
  <si>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</si>
  <si>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</si>
  <si>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</si>
  <si>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</si>
  <si>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</si>
  <si>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</si>
  <si>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</si>
  <si>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</si>
  <si>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</si>
  <si>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</si>
  <si>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</si>
  <si>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</si>
  <si>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</si>
  <si>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</si>
  <si>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</si>
  <si>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</si>
  <si>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</si>
  <si>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</si>
  <si>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</si>
  <si>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</si>
  <si>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</si>
  <si>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</si>
  <si>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</si>
  <si>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</si>
  <si>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</si>
  <si>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</si>
  <si>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</si>
  <si>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</si>
  <si>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</si>
  <si>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</si>
  <si>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</si>
  <si>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</si>
  <si>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</si>
  <si>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</si>
  <si>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</si>
  <si>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</si>
  <si>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</si>
  <si>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</si>
  <si>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</si>
  <si>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</si>
  <si>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</si>
  <si>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</si>
  <si>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</si>
  <si>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</si>
  <si>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</si>
  <si>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</si>
  <si>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</si>
  <si>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</si>
  <si>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</si>
  <si>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</si>
  <si>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</si>
  <si>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</si>
  <si>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</si>
  <si>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</si>
  <si>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</si>
  <si>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</si>
  <si>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</si>
  <si>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</si>
  <si>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</si>
  <si>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</si>
  <si>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</si>
  <si>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</si>
  <si>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</si>
  <si>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</si>
  <si>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</si>
  <si>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</si>
  <si>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</si>
  <si>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</si>
  <si>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</si>
  <si>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</si>
  <si>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</si>
  <si>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</si>
  <si>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</si>
  <si>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</si>
  <si>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</si>
  <si>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</si>
  <si>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</si>
  <si>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</si>
  <si>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</si>
  <si>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</si>
  <si>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</si>
  <si>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</si>
  <si>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</si>
  <si>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</si>
  <si>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</si>
  <si>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</si>
  <si>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</si>
  <si>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</si>
  <si>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</si>
  <si>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</si>
  <si>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</si>
  <si>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</si>
  <si>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</si>
  <si>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</si>
  <si>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</si>
  <si>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</si>
  <si>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</si>
  <si>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</si>
  <si>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</si>
  <si>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</si>
  <si>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</si>
  <si>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</si>
  <si>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</si>
  <si>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</si>
  <si>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</si>
  <si>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</si>
  <si>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</si>
  <si>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</si>
  <si>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</si>
  <si>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</si>
  <si>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</si>
  <si>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</si>
  <si>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</si>
  <si>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</si>
  <si>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</si>
  <si>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</si>
  <si>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</si>
  <si>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</si>
  <si>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</si>
  <si>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</si>
  <si>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</si>
  <si>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</si>
  <si>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</si>
  <si>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</si>
  <si>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</si>
  <si>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</si>
  <si>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</si>
  <si>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</si>
  <si>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</si>
  <si>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</si>
  <si>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</si>
  <si>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</si>
  <si>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</si>
  <si>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</si>
  <si>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</si>
  <si>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</si>
  <si>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</si>
  <si>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</si>
  <si>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</si>
  <si>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</si>
  <si>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</si>
  <si>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</si>
  <si>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</si>
  <si>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</si>
  <si>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</si>
  <si>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</si>
  <si>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</si>
  <si>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</si>
  <si>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</si>
  <si>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</si>
  <si>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</si>
  <si>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</si>
  <si>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</si>
  <si>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</si>
  <si>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</si>
  <si>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</si>
  <si>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</si>
  <si>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</si>
  <si>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</si>
  <si>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</si>
  <si>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</si>
  <si>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</si>
  <si>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</si>
  <si>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</si>
  <si>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</si>
  <si>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</si>
  <si>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</si>
  <si>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</si>
  <si>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</si>
  <si>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</si>
  <si>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</si>
  <si>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</si>
  <si>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</si>
  <si>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</si>
  <si>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</si>
  <si>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</si>
  <si>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</si>
  <si>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</si>
  <si>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</si>
  <si>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</si>
  <si>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</si>
  <si>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</si>
  <si>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</si>
  <si>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</si>
  <si>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</si>
  <si>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</si>
  <si>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</si>
  <si>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</si>
  <si>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</si>
  <si>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</si>
  <si>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</si>
  <si>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</si>
  <si>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</si>
  <si>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</si>
  <si>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</si>
  <si>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</si>
  <si>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</si>
  <si>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</si>
  <si>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</si>
  <si>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</si>
  <si>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</si>
  <si>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</si>
  <si>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</si>
  <si>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</si>
  <si>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</si>
  <si>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</si>
  <si>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</si>
  <si>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</si>
  <si>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</si>
  <si>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</si>
  <si>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</si>
  <si>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</si>
  <si>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</si>
  <si>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</si>
  <si>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</si>
  <si>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</si>
  <si>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</si>
  <si>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</si>
  <si>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</si>
  <si>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</si>
  <si>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</si>
  <si>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</si>
  <si>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</si>
  <si>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</si>
  <si>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</si>
  <si>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</si>
  <si>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</si>
  <si>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</si>
  <si>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</si>
  <si>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</si>
  <si>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</si>
  <si>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</si>
  <si>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</si>
  <si>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</si>
  <si>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</si>
  <si>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</si>
  <si>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</si>
  <si>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</si>
  <si>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</si>
  <si>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</si>
  <si>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</si>
  <si>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</si>
  <si>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</si>
  <si>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</si>
  <si>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</si>
  <si>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</si>
  <si>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</si>
  <si>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</si>
  <si>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</si>
  <si>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</si>
  <si>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</si>
  <si>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</si>
  <si>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</si>
  <si>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</si>
  <si>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</si>
  <si>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</si>
  <si>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</si>
  <si>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</si>
  <si>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</si>
  <si>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</si>
  <si>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</si>
  <si>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</si>
  <si>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</si>
  <si>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</si>
  <si>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</si>
  <si>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</si>
  <si>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</si>
  <si>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</si>
  <si>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</si>
  <si>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</si>
  <si>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</si>
  <si>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</si>
  <si>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</si>
  <si>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</si>
  <si>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</si>
  <si>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</si>
  <si>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</si>
  <si>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</si>
  <si>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</si>
  <si>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</si>
  <si>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</si>
  <si>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</si>
  <si>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</si>
  <si>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</si>
  <si>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</si>
  <si>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</si>
  <si>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</si>
  <si>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</si>
  <si>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</si>
  <si>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</si>
  <si>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</si>
  <si>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</si>
  <si>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</si>
  <si>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</si>
  <si>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</si>
  <si>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</si>
  <si>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</si>
  <si>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</si>
  <si>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</si>
  <si>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</si>
  <si>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</si>
  <si>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</si>
  <si>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</si>
  <si>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</si>
  <si>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</si>
  <si>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</si>
  <si>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</si>
  <si>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</si>
  <si>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</si>
  <si>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</si>
  <si>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</si>
  <si>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</si>
  <si>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</si>
  <si>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</si>
  <si>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</si>
  <si>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</si>
  <si>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</si>
  <si>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</si>
  <si>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</si>
  <si>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</si>
  <si>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</si>
  <si>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</si>
  <si>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</si>
  <si>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</si>
  <si>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</si>
  <si>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</si>
  <si>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</si>
  <si>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</si>
  <si>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</si>
  <si>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</si>
  <si>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</si>
  <si>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</si>
  <si>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</si>
  <si>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</si>
  <si>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</si>
  <si>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</si>
  <si>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</si>
  <si>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</si>
  <si>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</si>
  <si>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</si>
  <si>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</si>
  <si>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</si>
  <si>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</si>
  <si>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</si>
  <si>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</si>
  <si>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</si>
  <si>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</si>
  <si>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</si>
  <si>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</si>
  <si>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</si>
  <si>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</si>
  <si>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</si>
  <si>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</si>
  <si>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</si>
  <si>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</si>
  <si>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</si>
  <si>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</si>
  <si>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</si>
  <si>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</si>
  <si>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</si>
  <si>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</si>
  <si>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</si>
  <si>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</si>
  <si>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</si>
  <si>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</si>
  <si>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</si>
  <si>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</si>
  <si>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</si>
  <si>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</si>
  <si>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</si>
  <si>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</si>
  <si>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</si>
  <si>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</si>
  <si>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</si>
  <si>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</si>
  <si>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</si>
  <si>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</si>
  <si>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</si>
  <si>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</si>
  <si>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</si>
  <si>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</si>
  <si>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</si>
  <si>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</si>
  <si>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</si>
  <si>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</si>
  <si>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</si>
  <si>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</si>
  <si>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</si>
  <si>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</si>
  <si>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</si>
  <si>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</si>
  <si>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</si>
  <si>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</si>
  <si>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</si>
  <si>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</si>
  <si>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</si>
  <si>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</si>
  <si>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</si>
  <si>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</si>
  <si>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</si>
  <si>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</si>
  <si>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</si>
  <si>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</si>
  <si>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</si>
  <si>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</si>
  <si>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</si>
  <si>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</si>
  <si>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</si>
  <si>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</si>
  <si>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</si>
  <si>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</si>
  <si>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</si>
  <si>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</si>
  <si>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</si>
  <si>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</si>
  <si>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</si>
  <si>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</si>
  <si>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</si>
  <si>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</si>
  <si>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</si>
  <si>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</si>
  <si>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</si>
  <si>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</si>
  <si>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</si>
  <si>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</si>
  <si>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</si>
  <si>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</si>
  <si>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</si>
  <si>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</si>
  <si>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</si>
  <si>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</si>
  <si>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</si>
  <si>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</si>
  <si>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</si>
  <si>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</si>
  <si>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</si>
  <si>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</si>
  <si>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</si>
  <si>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</si>
  <si>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</si>
  <si>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</si>
  <si>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</si>
  <si>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</si>
  <si>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</si>
  <si>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</si>
  <si>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</si>
  <si>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</si>
  <si>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</si>
  <si>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</si>
  <si>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</si>
  <si>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</si>
  <si>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</si>
  <si>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</si>
  <si>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</si>
  <si>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</si>
  <si>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</si>
  <si>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</si>
  <si>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</si>
  <si>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</si>
  <si>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</si>
  <si>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</si>
  <si>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</si>
  <si>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</si>
  <si>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</si>
  <si>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</si>
  <si>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</si>
  <si>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</si>
  <si>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</si>
  <si>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</si>
  <si>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</si>
  <si>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</si>
  <si>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</si>
  <si>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</si>
  <si>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</si>
  <si>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</si>
  <si>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</si>
  <si>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</si>
  <si>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</si>
  <si>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</si>
  <si>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</si>
  <si>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</si>
  <si>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</si>
  <si>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</si>
  <si>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</si>
  <si>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</si>
  <si>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</si>
  <si>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</si>
  <si>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</si>
  <si>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</si>
  <si>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</si>
  <si>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</si>
  <si>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</si>
  <si>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</si>
  <si>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</si>
  <si>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</si>
  <si>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</si>
  <si>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</si>
  <si>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</si>
  <si>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</si>
  <si>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</si>
  <si>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</si>
  <si>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</si>
  <si>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</si>
  <si>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</si>
  <si>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</si>
  <si>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</si>
  <si>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</si>
  <si>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</si>
  <si>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</si>
  <si>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</si>
  <si>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</si>
  <si>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</si>
  <si>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</si>
  <si>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</si>
  <si>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</si>
  <si>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</si>
  <si>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</si>
  <si>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</si>
  <si>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</si>
  <si>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</si>
  <si>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</si>
  <si>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</si>
  <si>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</si>
  <si>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</si>
  <si>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</si>
  <si>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</si>
  <si>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</si>
  <si>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</si>
  <si>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</si>
  <si>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</si>
  <si>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</si>
  <si>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</si>
  <si>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</si>
  <si>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</si>
  <si>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</si>
  <si>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</si>
  <si>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</si>
  <si>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</si>
  <si>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</si>
  <si>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</si>
  <si>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</si>
  <si>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</si>
  <si>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</si>
  <si>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</si>
  <si>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</si>
  <si>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</si>
  <si>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</si>
  <si>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</si>
  <si>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</si>
  <si>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</si>
  <si>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</si>
  <si>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</si>
  <si>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</si>
  <si>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</si>
  <si>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</si>
  <si>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</si>
  <si>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</si>
  <si>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</si>
  <si>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</si>
  <si>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</si>
  <si>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</si>
  <si>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</si>
  <si>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</si>
  <si>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</si>
  <si>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</si>
  <si>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</si>
  <si>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</si>
  <si>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</si>
  <si>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</si>
  <si>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</si>
  <si>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</si>
  <si>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</si>
  <si>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</si>
  <si>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</si>
  <si>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</si>
  <si>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</si>
  <si>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</si>
  <si>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</si>
  <si>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</si>
  <si>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</si>
  <si>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</si>
  <si>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</si>
  <si>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</si>
  <si>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</si>
  <si>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</si>
  <si>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</si>
  <si>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</si>
  <si>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</si>
  <si>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</si>
  <si>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</si>
  <si>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</si>
  <si>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</si>
  <si>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</si>
  <si>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</si>
  <si>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</si>
  <si>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</si>
  <si>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</si>
  <si>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</si>
  <si>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</si>
  <si>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</si>
  <si>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</si>
  <si>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</si>
  <si>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</si>
  <si>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</si>
  <si>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</si>
  <si>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</si>
  <si>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</si>
  <si>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</si>
  <si>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</si>
  <si>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</si>
  <si>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</si>
  <si>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</si>
  <si>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</si>
  <si>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</si>
  <si>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</si>
  <si>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</si>
  <si>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</si>
  <si>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</si>
  <si>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</si>
  <si>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</si>
  <si>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</si>
  <si>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</si>
  <si>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</si>
  <si>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</si>
  <si>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</si>
  <si>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</si>
  <si>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</si>
  <si>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</si>
  <si>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</si>
  <si>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</si>
  <si>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</si>
  <si>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</si>
  <si>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</si>
  <si>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</si>
  <si>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</si>
  <si>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</si>
  <si>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</si>
  <si>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</si>
  <si>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</si>
  <si>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</si>
  <si>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</si>
  <si>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</si>
  <si>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</si>
  <si>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</si>
  <si>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</si>
  <si>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</si>
  <si>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</si>
  <si>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</si>
  <si>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</si>
  <si>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</si>
  <si>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</si>
  <si>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</si>
  <si>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</si>
  <si>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</si>
  <si>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</si>
  <si>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</si>
  <si>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</si>
  <si>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</si>
  <si>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</si>
  <si>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</si>
  <si>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</si>
  <si>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</si>
  <si>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</si>
  <si>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</si>
  <si>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</si>
  <si>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</si>
  <si>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</si>
  <si>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</si>
  <si>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</si>
  <si>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</si>
  <si>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</si>
  <si>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</si>
  <si>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</si>
  <si>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</si>
  <si>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</si>
  <si>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</si>
  <si>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</si>
  <si>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</si>
  <si>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</si>
  <si>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</si>
  <si>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</si>
  <si>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</si>
  <si>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</si>
  <si>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</si>
  <si>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</si>
  <si>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</si>
  <si>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</si>
  <si>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</si>
  <si>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</si>
  <si>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</si>
  <si>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</si>
  <si>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</si>
  <si>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</si>
  <si>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</si>
  <si>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</si>
  <si>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</si>
  <si>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</si>
  <si>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</si>
  <si>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</si>
  <si>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</si>
  <si>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</si>
  <si>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</si>
  <si>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</si>
  <si>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</si>
  <si>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</si>
  <si>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</si>
  <si>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</si>
  <si>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</si>
  <si>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</si>
  <si>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</si>
  <si>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</si>
  <si>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</si>
  <si>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</si>
  <si>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</si>
  <si>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</si>
  <si>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</si>
  <si>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</si>
  <si>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</si>
  <si>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</si>
  <si>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</si>
  <si>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</si>
  <si>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</si>
  <si>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</si>
  <si>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</si>
  <si>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</si>
  <si>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</si>
  <si>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</si>
  <si>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</si>
  <si>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</si>
  <si>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</si>
  <si>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</si>
  <si>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</si>
  <si>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</si>
  <si>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</si>
  <si>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</si>
  <si>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</si>
  <si>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</si>
  <si>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</si>
  <si>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</si>
  <si>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</si>
  <si>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</si>
  <si>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</si>
  <si>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</si>
  <si>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</si>
  <si>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</si>
  <si>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</si>
  <si>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</si>
  <si>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</si>
  <si>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</si>
  <si>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</si>
  <si>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</si>
  <si>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</si>
  <si>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</si>
  <si>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</si>
  <si>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</si>
  <si>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</si>
  <si>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</si>
  <si>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</si>
  <si>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</si>
  <si>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</si>
  <si>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</si>
  <si>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</si>
  <si>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</si>
  <si>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</si>
  <si>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</si>
  <si>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</si>
  <si>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</si>
  <si>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</si>
  <si>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</si>
  <si>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</si>
  <si>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</si>
  <si>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</si>
  <si>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</si>
  <si>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</si>
  <si>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</si>
  <si>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</si>
  <si>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</si>
  <si>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</si>
  <si>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</si>
  <si>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</si>
  <si>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</si>
  <si>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</si>
  <si>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</si>
  <si>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</si>
  <si>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</si>
  <si>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</si>
  <si>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</si>
  <si>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</si>
  <si>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</si>
  <si>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</si>
  <si>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</si>
  <si>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</si>
  <si>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</si>
  <si>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</si>
  <si>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</si>
  <si>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</si>
  <si>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</si>
  <si>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</si>
  <si>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</si>
  <si>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</si>
  <si>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</si>
  <si>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</si>
  <si>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</si>
  <si>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</si>
  <si>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</si>
  <si>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</si>
  <si>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</si>
  <si>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</si>
  <si>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</si>
  <si>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</si>
  <si>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</si>
  <si>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</si>
  <si>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</si>
  <si>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</si>
  <si>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</si>
  <si>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</si>
  <si>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</si>
  <si>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</si>
  <si>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</si>
  <si>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</si>
  <si>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</si>
  <si>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</si>
  <si>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</si>
  <si>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</si>
  <si>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</si>
  <si>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</si>
  <si>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</si>
  <si>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</si>
  <si>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</si>
  <si>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</si>
  <si>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</si>
  <si>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</si>
  <si>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</si>
  <si>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</si>
  <si>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</si>
  <si>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</si>
  <si>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</si>
  <si>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</si>
  <si>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</si>
  <si>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</si>
  <si>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</si>
  <si>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</si>
  <si>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</si>
  <si>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</si>
  <si>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</si>
  <si>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</si>
  <si>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</si>
  <si>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</si>
  <si>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</si>
  <si>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</si>
  <si>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</si>
  <si>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</si>
  <si>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</si>
  <si>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</si>
  <si>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</si>
  <si>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</si>
  <si>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</si>
  <si>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</si>
  <si>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</si>
  <si>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</si>
  <si>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</si>
  <si>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</si>
  <si>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</si>
  <si>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</si>
  <si>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</si>
  <si>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</si>
  <si>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</si>
  <si>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</si>
  <si>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</si>
  <si>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</si>
  <si>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</si>
  <si>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</si>
  <si>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</si>
  <si>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</si>
  <si>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</si>
  <si>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</si>
  <si>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</si>
  <si>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</si>
  <si>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</si>
  <si>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</si>
  <si>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</si>
  <si>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</si>
  <si>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</si>
  <si>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</si>
  <si>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</si>
  <si>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</si>
  <si>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</si>
  <si>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</si>
  <si>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</si>
  <si>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</si>
  <si>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</si>
  <si>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</si>
  <si>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</si>
  <si>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</si>
  <si>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</si>
  <si>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</si>
  <si>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</si>
  <si>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</si>
  <si>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</si>
  <si>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</si>
  <si>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</si>
  <si>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</si>
  <si>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</si>
  <si>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</si>
  <si>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</si>
  <si>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</si>
  <si>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</si>
  <si>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</si>
  <si>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</si>
  <si>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</si>
  <si>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</si>
  <si>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</si>
  <si>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</si>
  <si>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</si>
  <si>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</si>
  <si>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</si>
  <si>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</si>
  <si>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</si>
  <si>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</si>
  <si>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</si>
  <si>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</si>
  <si>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</si>
  <si>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</si>
  <si>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</si>
  <si>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</si>
  <si>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</si>
  <si>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</si>
  <si>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</si>
  <si>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</si>
  <si>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</si>
  <si>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</si>
  <si>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</si>
  <si>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</si>
  <si>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</si>
  <si>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</si>
  <si>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</si>
  <si>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</si>
  <si>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</si>
  <si>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</si>
  <si>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</si>
  <si>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</si>
  <si>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</si>
  <si>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</si>
  <si>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</si>
  <si>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</si>
  <si>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</si>
  <si>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</si>
  <si>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</si>
  <si>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</si>
  <si>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</si>
  <si>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</si>
  <si>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</si>
  <si>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</si>
  <si>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</si>
  <si>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</si>
  <si>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</si>
  <si>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</si>
  <si>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</si>
  <si>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</si>
  <si>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</si>
  <si>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</si>
  <si>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</si>
  <si>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</si>
  <si>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</si>
  <si>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</si>
  <si>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</si>
  <si>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</si>
  <si>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</si>
  <si>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</si>
  <si>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</si>
  <si>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</si>
  <si>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</si>
  <si>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</si>
  <si>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</si>
  <si>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</si>
  <si>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</si>
  <si>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</si>
  <si>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</si>
  <si>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</si>
  <si>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</si>
  <si>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</si>
  <si>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</si>
  <si>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</si>
  <si>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</si>
  <si>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</si>
  <si>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</si>
  <si>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</si>
  <si>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</si>
  <si>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</si>
  <si>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</si>
  <si>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</si>
  <si>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</si>
  <si>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</si>
  <si>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</si>
  <si>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</si>
  <si>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</si>
  <si>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</si>
  <si>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</si>
  <si>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</si>
  <si>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</si>
  <si>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</si>
  <si>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</si>
  <si>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</si>
  <si>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</si>
  <si>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</si>
  <si>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</si>
  <si>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</si>
  <si>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</si>
  <si>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</si>
  <si>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</si>
  <si>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</si>
  <si>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</si>
  <si>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</si>
  <si>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</si>
  <si>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</si>
  <si>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</si>
  <si>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</si>
  <si>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</si>
  <si>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</si>
  <si>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</si>
  <si>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</si>
  <si>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</si>
  <si>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</si>
  <si>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</si>
  <si>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</si>
  <si>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</si>
  <si>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</si>
  <si>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</si>
  <si>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</si>
  <si>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</si>
  <si>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</si>
  <si>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</si>
  <si>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</si>
  <si>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</si>
  <si>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</si>
  <si>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</si>
  <si>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</si>
  <si>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</si>
  <si>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</si>
  <si>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</si>
  <si>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</si>
  <si>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</si>
  <si>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</si>
  <si>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</si>
  <si>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</si>
  <si>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</si>
  <si>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</si>
  <si>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</si>
  <si>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</si>
  <si>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</si>
  <si>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</si>
  <si>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</si>
  <si>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</si>
  <si>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</si>
  <si>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</si>
  <si>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</si>
  <si>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</si>
  <si>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</si>
  <si>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</si>
  <si>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</si>
  <si>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</si>
  <si>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</si>
  <si>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</si>
  <si>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</si>
  <si>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</si>
  <si>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</si>
  <si>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</si>
  <si>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</si>
  <si>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</si>
  <si>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</si>
  <si>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</si>
  <si>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</si>
  <si>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</si>
  <si>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</si>
  <si>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</si>
  <si>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</si>
  <si>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</si>
  <si>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</si>
  <si>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</si>
  <si>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</si>
  <si>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</si>
  <si>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</si>
  <si>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</si>
  <si>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</si>
  <si>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</si>
  <si>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</si>
  <si>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</si>
  <si>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</si>
  <si>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</si>
  <si>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</si>
  <si>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</si>
  <si>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</si>
  <si>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</si>
  <si>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</si>
  <si>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</si>
  <si>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</si>
  <si>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</si>
  <si>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</si>
  <si>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</si>
  <si>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</si>
  <si>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</si>
  <si>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</si>
  <si>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</si>
  <si>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</si>
  <si>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</si>
  <si>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</si>
  <si>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</si>
  <si>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</si>
  <si>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</si>
  <si>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</si>
  <si>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</si>
  <si>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</si>
  <si>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</si>
  <si>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</si>
  <si>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</si>
  <si>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</si>
  <si>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</si>
  <si>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</si>
  <si>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</si>
  <si>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</si>
  <si>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</si>
  <si>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</si>
  <si>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</si>
  <si>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</si>
  <si>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</si>
  <si>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</si>
  <si>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</si>
  <si>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</si>
  <si>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</si>
  <si>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</si>
  <si>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</si>
  <si>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</si>
  <si>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</si>
  <si>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</si>
  <si>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</si>
  <si>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</si>
  <si>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</si>
  <si>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</si>
  <si>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</si>
  <si>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</si>
  <si>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</si>
  <si>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</si>
  <si>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</si>
  <si>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</si>
  <si>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</si>
  <si>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</si>
  <si>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</si>
  <si>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</si>
  <si>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</si>
  <si>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</si>
  <si>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</si>
  <si>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</si>
  <si>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</si>
  <si>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</si>
  <si>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</si>
  <si>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</si>
  <si>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</si>
  <si>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</si>
  <si>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</si>
  <si>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</si>
  <si>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</si>
  <si>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</si>
  <si>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</si>
  <si>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</si>
  <si>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</si>
  <si>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</si>
  <si>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</si>
  <si>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</si>
  <si>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</si>
  <si>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</si>
  <si>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</si>
  <si>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</si>
  <si>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</si>
  <si>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</si>
  <si>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</si>
  <si>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</si>
  <si>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</si>
  <si>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</si>
  <si>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</si>
  <si>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</si>
  <si>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</si>
  <si>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</si>
  <si>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</si>
  <si>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</si>
  <si>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</si>
  <si>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</si>
  <si>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</si>
  <si>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</si>
  <si>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</si>
  <si>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</si>
  <si>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</si>
  <si>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</si>
  <si>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</si>
  <si>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</si>
  <si>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</si>
  <si>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</si>
  <si>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</si>
  <si>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</si>
  <si>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</si>
  <si>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</si>
  <si>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</si>
  <si>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</si>
  <si>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</si>
  <si>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</si>
  <si>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</si>
  <si>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</si>
  <si>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</si>
  <si>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</si>
  <si>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</si>
  <si>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</si>
  <si>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</si>
  <si>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</si>
  <si>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</si>
  <si>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</si>
  <si>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</si>
  <si>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</si>
  <si>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</si>
  <si>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</si>
  <si>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</si>
  <si>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</si>
  <si>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</si>
  <si>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</si>
  <si>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</si>
  <si>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</si>
  <si>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</si>
  <si>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</si>
  <si>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</si>
  <si>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</si>
  <si>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</si>
  <si>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</si>
  <si>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</si>
  <si>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</si>
  <si>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</si>
  <si>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</si>
  <si>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</si>
  <si>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</si>
  <si>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</si>
  <si>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</si>
  <si>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</si>
  <si>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</si>
  <si>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</si>
  <si>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</si>
  <si>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</si>
  <si>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</si>
  <si>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</si>
  <si>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</si>
  <si>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</si>
  <si>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</si>
  <si>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</si>
  <si>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</si>
  <si>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</si>
  <si>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</si>
  <si>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</si>
  <si>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</si>
  <si>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</si>
  <si>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</si>
  <si>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</si>
  <si>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</si>
  <si>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</si>
  <si>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</si>
  <si>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</si>
  <si>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</si>
  <si>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</si>
  <si>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</si>
  <si>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</si>
  <si>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</si>
  <si>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</si>
  <si>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</si>
  <si>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</si>
  <si>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</si>
  <si>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</si>
  <si>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</si>
  <si>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</si>
  <si>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</si>
  <si>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</si>
  <si>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</si>
  <si>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</si>
  <si>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</si>
  <si>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</si>
  <si>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</si>
  <si>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</si>
  <si>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</si>
  <si>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</si>
  <si>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</si>
  <si>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</si>
  <si>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</si>
  <si>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</si>
  <si>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</si>
  <si>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</si>
  <si>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</si>
  <si>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</si>
  <si>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</si>
  <si>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</si>
  <si>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</si>
  <si>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</si>
  <si>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</si>
  <si>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</si>
  <si>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</si>
  <si>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</si>
  <si>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</si>
  <si>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</si>
  <si>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</si>
  <si>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</si>
  <si>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</si>
  <si>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</si>
  <si>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</si>
  <si>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</si>
  <si>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</si>
  <si>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</si>
  <si>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</si>
  <si>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</si>
  <si>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</si>
  <si>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</si>
  <si>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</si>
  <si>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</si>
  <si>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</si>
  <si>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</si>
  <si>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</si>
  <si>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</si>
  <si>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</si>
  <si>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</si>
  <si>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</si>
  <si>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</si>
  <si>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</si>
  <si>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</si>
  <si>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</si>
  <si>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</si>
  <si>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</si>
  <si>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</si>
  <si>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</si>
  <si>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</si>
  <si>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</si>
  <si>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</si>
  <si>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</si>
  <si>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</si>
  <si>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</si>
  <si>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</si>
  <si>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</si>
  <si>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</si>
  <si>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</si>
  <si>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</si>
  <si>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</si>
  <si>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</si>
  <si>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</si>
  <si>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</si>
  <si>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</si>
  <si>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</si>
  <si>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</si>
  <si>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</si>
  <si>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</si>
  <si>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</si>
  <si>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</si>
  <si>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</si>
  <si>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</si>
  <si>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</si>
  <si>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</si>
  <si>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</si>
  <si>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</si>
  <si>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</si>
  <si>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</si>
  <si>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</si>
  <si>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</si>
  <si>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</si>
  <si>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</si>
  <si>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</si>
  <si>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</si>
  <si>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</si>
  <si>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</si>
  <si>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</si>
  <si>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</si>
  <si>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</si>
  <si>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</si>
  <si>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</si>
  <si>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</si>
  <si>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</si>
  <si>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</si>
  <si>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</si>
  <si>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</si>
  <si>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</si>
  <si>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</si>
  <si>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</si>
  <si>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</si>
  <si>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</si>
  <si>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</si>
  <si>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</si>
  <si>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</si>
  <si>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</si>
  <si>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</si>
  <si>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</si>
  <si>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</si>
  <si>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</si>
  <si>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</si>
  <si>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</si>
  <si>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</si>
  <si>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</si>
  <si>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</si>
  <si>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</si>
  <si>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</si>
  <si>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</si>
  <si>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</si>
  <si>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</si>
  <si>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</si>
  <si>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</si>
  <si>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</si>
  <si>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</si>
  <si>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</si>
  <si>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</si>
  <si>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</si>
  <si>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</si>
  <si>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</si>
  <si>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</si>
  <si>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</si>
  <si>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</si>
  <si>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</si>
  <si>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</si>
  <si>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</si>
  <si>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</si>
  <si>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</si>
  <si>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</si>
  <si>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</si>
  <si>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</si>
  <si>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</si>
  <si>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</si>
  <si>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</si>
  <si>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</si>
  <si>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</si>
  <si>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</si>
  <si>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</si>
  <si>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</si>
  <si>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</si>
  <si>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</si>
  <si>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</si>
  <si>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</si>
  <si>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</si>
  <si>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</si>
  <si>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</si>
  <si>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</si>
  <si>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</si>
  <si>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</si>
  <si>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</si>
  <si>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</si>
  <si>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</si>
  <si>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</si>
  <si>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</si>
  <si>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</si>
  <si>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</si>
  <si>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</si>
  <si>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</si>
  <si>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</si>
  <si>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</si>
  <si>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</si>
  <si>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</si>
  <si>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</si>
  <si>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</si>
  <si>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</si>
  <si>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</si>
  <si>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</si>
  <si>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</si>
  <si>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</si>
  <si>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</si>
  <si>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</si>
  <si>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</si>
  <si>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</si>
  <si>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</si>
  <si>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</si>
  <si>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</si>
  <si>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</si>
  <si>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</si>
  <si>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</si>
  <si>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</si>
  <si>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</si>
  <si>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</si>
  <si>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</si>
  <si>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</si>
  <si>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</si>
  <si>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</si>
  <si>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</si>
  <si>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</si>
  <si>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</si>
  <si>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</si>
  <si>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</si>
  <si>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</si>
  <si>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</si>
  <si>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</si>
  <si>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</si>
  <si>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</si>
  <si>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</si>
  <si>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</si>
  <si>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</si>
  <si>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</si>
  <si>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</si>
  <si>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</si>
  <si>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</si>
  <si>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</si>
  <si>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</si>
  <si>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</si>
  <si>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</si>
  <si>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</si>
  <si>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</si>
  <si>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</si>
  <si>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</si>
  <si>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</si>
  <si>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</si>
  <si>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</si>
  <si>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</si>
  <si>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</si>
  <si>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</si>
  <si>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</si>
  <si>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</si>
  <si>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</si>
  <si>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</si>
  <si>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</si>
  <si>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</si>
  <si>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</si>
  <si>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</si>
  <si>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</si>
  <si>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</si>
  <si>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</si>
  <si>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</si>
  <si>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</si>
  <si>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</si>
  <si>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</si>
  <si>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</si>
  <si>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</si>
  <si>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</si>
  <si>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</si>
  <si>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</si>
  <si>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</si>
  <si>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</si>
  <si>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</si>
  <si>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</si>
  <si>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</si>
  <si>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</si>
  <si>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</si>
  <si>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</si>
  <si>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</si>
  <si>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</si>
  <si>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</si>
  <si>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</si>
  <si>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</si>
  <si>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</si>
  <si>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</si>
  <si>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</si>
  <si>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</si>
  <si>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</si>
  <si>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</si>
  <si>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</si>
  <si>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</si>
  <si>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</si>
  <si>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</si>
  <si>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</si>
  <si>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</si>
  <si>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</si>
  <si>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</si>
  <si>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</si>
  <si>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</si>
  <si>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</si>
  <si>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</si>
  <si>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</si>
  <si>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</si>
  <si>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</si>
  <si>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</si>
  <si>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</si>
  <si>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</si>
  <si>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</si>
  <si>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</si>
  <si>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</si>
  <si>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</si>
  <si>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</si>
  <si>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</si>
  <si>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</si>
  <si>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</si>
  <si>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</si>
  <si>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</si>
  <si>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</si>
  <si>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</si>
  <si>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</si>
  <si>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</si>
  <si>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</si>
  <si>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</si>
  <si>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</si>
  <si>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</si>
  <si>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</si>
  <si>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</si>
  <si>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</si>
  <si>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</si>
  <si>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</si>
  <si>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</si>
  <si>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</si>
  <si>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</si>
  <si>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</si>
  <si>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</si>
  <si>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</si>
  <si>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</si>
  <si>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</si>
  <si>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</si>
  <si>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</si>
  <si>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</si>
  <si>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</si>
  <si>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</si>
  <si>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</si>
  <si>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</si>
  <si>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</si>
  <si>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</si>
  <si>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</si>
  <si>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</si>
  <si>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</si>
  <si>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</si>
  <si>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</si>
  <si>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</si>
  <si>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</si>
  <si>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</si>
  <si>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</si>
  <si>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</si>
  <si>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</si>
  <si>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</si>
  <si>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</si>
  <si>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</si>
  <si>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</si>
  <si>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</si>
  <si>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</si>
  <si>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</si>
  <si>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</si>
  <si>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</si>
  <si>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</si>
  <si>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</si>
  <si>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</si>
  <si>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</si>
  <si>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</si>
  <si>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</si>
  <si>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</si>
  <si>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</si>
  <si>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</si>
  <si>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</si>
  <si>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</si>
  <si>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</si>
  <si>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</si>
  <si>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</si>
  <si>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</si>
  <si>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</si>
  <si>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</si>
  <si>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</si>
  <si>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</si>
  <si>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</si>
  <si>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</si>
  <si>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</si>
  <si>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</si>
  <si>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</si>
  <si>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</si>
  <si>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</si>
  <si>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</si>
  <si>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</si>
  <si>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</si>
  <si>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</si>
  <si>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</si>
  <si>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</si>
  <si>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</si>
  <si>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</si>
  <si>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</si>
  <si>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</si>
  <si>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</si>
  <si>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</si>
  <si>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</si>
  <si>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</si>
  <si>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</si>
  <si>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</si>
  <si>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</si>
  <si>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</si>
  <si>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</si>
  <si>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</si>
  <si>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</si>
  <si>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</si>
  <si>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</si>
  <si>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</si>
  <si>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</si>
  <si>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</si>
  <si>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</si>
  <si>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</si>
  <si>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</si>
  <si>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</si>
  <si>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</si>
  <si>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</si>
  <si>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</si>
  <si>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</si>
  <si>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</si>
  <si>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</si>
  <si>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</si>
  <si>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</si>
  <si>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</si>
  <si>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</si>
  <si>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</si>
  <si>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</si>
  <si>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</si>
  <si>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</si>
  <si>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</si>
  <si>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</si>
  <si>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</si>
  <si>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</si>
  <si>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</si>
  <si>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</si>
  <si>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</si>
  <si>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</si>
  <si>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</si>
  <si>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</si>
  <si>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</si>
  <si>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</si>
  <si>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</si>
  <si>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</si>
  <si>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</si>
  <si>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</si>
  <si>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</si>
  <si>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</si>
  <si>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</si>
  <si>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</si>
  <si>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</si>
  <si>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</si>
  <si>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</si>
  <si>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</si>
  <si>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</si>
  <si>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</si>
  <si>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</si>
  <si>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</si>
  <si>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</si>
  <si>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</si>
  <si>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</si>
  <si>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</si>
  <si>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</si>
  <si>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</si>
  <si>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</si>
  <si>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</si>
  <si>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</si>
  <si>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</si>
  <si>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</si>
  <si>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</si>
  <si>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</si>
  <si>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</si>
  <si>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</si>
  <si>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</si>
  <si>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</si>
  <si>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</si>
  <si>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</si>
  <si>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</si>
  <si>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</si>
  <si>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</si>
  <si>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</si>
  <si>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</si>
  <si>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</si>
  <si>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</si>
  <si>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</si>
  <si>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</si>
  <si>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</si>
  <si>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</si>
  <si>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</si>
  <si>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</si>
  <si>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</si>
  <si>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</si>
  <si>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</si>
  <si>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</si>
  <si>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</si>
  <si>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</si>
  <si>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</si>
  <si>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</si>
  <si>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</si>
  <si>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</si>
  <si>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</si>
  <si>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</si>
  <si>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</si>
  <si>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</si>
  <si>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</si>
  <si>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</si>
  <si>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</si>
  <si>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</si>
  <si>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</si>
  <si>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</si>
  <si>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</si>
  <si>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</si>
  <si>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</si>
  <si>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</si>
  <si>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</si>
  <si>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</si>
  <si>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</si>
  <si>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</si>
  <si>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</si>
  <si>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</si>
  <si>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</si>
  <si>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</si>
  <si>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</si>
  <si>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</si>
  <si>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</si>
  <si>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</si>
  <si>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</si>
  <si>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</si>
  <si>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</si>
  <si>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</si>
  <si>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</si>
  <si>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</si>
  <si>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</si>
  <si>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</si>
  <si>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</si>
  <si>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</si>
  <si>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</si>
  <si>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</si>
  <si>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</si>
  <si>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</si>
  <si>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</si>
  <si>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</si>
  <si>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</si>
  <si>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</si>
  <si>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</si>
  <si>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</si>
  <si>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</si>
  <si>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</si>
  <si>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</si>
  <si>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</si>
  <si>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</si>
  <si>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</si>
  <si>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</si>
  <si>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</si>
  <si>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</si>
  <si>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</si>
  <si>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</si>
  <si>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</si>
  <si>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</si>
  <si>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</si>
  <si>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</si>
  <si>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</si>
  <si>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</si>
  <si>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</si>
  <si>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</si>
  <si>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</si>
  <si>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</si>
  <si>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</si>
  <si>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</si>
  <si>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</si>
  <si>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</si>
  <si>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</si>
  <si>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</si>
  <si>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</si>
  <si>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</si>
  <si>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</si>
  <si>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</si>
  <si>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</si>
  <si>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</si>
  <si>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</si>
  <si>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</si>
  <si>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</si>
  <si>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</si>
  <si>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</si>
  <si>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</si>
  <si>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</si>
  <si>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</si>
  <si>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</si>
  <si>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</si>
  <si>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</si>
  <si>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</si>
  <si>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</si>
  <si>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</si>
  <si>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</si>
  <si>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</si>
  <si>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</si>
  <si>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</si>
  <si>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</si>
  <si>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</si>
  <si>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</si>
  <si>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</si>
  <si>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</si>
  <si>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</si>
  <si>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</si>
  <si>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</si>
  <si>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</si>
  <si>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</si>
  <si>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</si>
  <si>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</si>
  <si>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</si>
  <si>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</si>
  <si>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</si>
  <si>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</si>
  <si>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</si>
  <si>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</si>
  <si>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</si>
  <si>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</si>
  <si>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</si>
  <si>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</si>
  <si>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</si>
  <si>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</si>
  <si>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</si>
  <si>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</si>
  <si>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</si>
  <si>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</si>
  <si>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</si>
  <si>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</si>
  <si>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</si>
  <si>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</si>
  <si>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</si>
  <si>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</si>
  <si>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</si>
  <si>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</si>
  <si>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</si>
  <si>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</si>
  <si>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</si>
  <si>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</si>
  <si>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</si>
  <si>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</si>
  <si>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</si>
  <si>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</si>
  <si>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</si>
  <si>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</si>
  <si>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</si>
  <si>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</si>
  <si>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</si>
  <si>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</si>
  <si>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</si>
  <si>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</si>
  <si>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</si>
  <si>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</si>
  <si>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</si>
  <si>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</si>
  <si>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</si>
  <si>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</si>
  <si>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</si>
  <si>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</si>
  <si>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</si>
  <si>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</si>
  <si>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</si>
  <si>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</si>
  <si>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</si>
  <si>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</si>
  <si>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</si>
  <si>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</si>
  <si>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</si>
  <si>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</si>
  <si>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</si>
  <si>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</si>
  <si>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</si>
  <si>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</si>
  <si>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</si>
  <si>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</si>
  <si>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</si>
  <si>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</si>
  <si>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</si>
  <si>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</si>
  <si>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</si>
  <si>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</si>
  <si>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</si>
  <si>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</si>
  <si>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</si>
  <si>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</si>
  <si>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</si>
  <si>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</si>
  <si>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</si>
  <si>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</si>
  <si>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</si>
  <si>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</si>
  <si>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</si>
  <si>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</si>
  <si>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</si>
  <si>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</si>
  <si>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</si>
  <si>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</si>
  <si>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</si>
  <si>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</si>
  <si>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</si>
  <si>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</si>
  <si>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</si>
  <si>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</si>
  <si>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</si>
  <si>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</si>
  <si>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</si>
  <si>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</si>
  <si>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</si>
  <si>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</si>
  <si>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</si>
  <si>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</si>
  <si>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</si>
  <si>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</si>
  <si>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</si>
  <si>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</si>
  <si>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</si>
  <si>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</si>
  <si>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</si>
  <si>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</si>
  <si>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</si>
  <si>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</si>
  <si>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</si>
  <si>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</si>
  <si>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</si>
  <si>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</si>
  <si>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</si>
  <si>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</si>
  <si>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</si>
  <si>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</si>
  <si>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</si>
  <si>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</si>
  <si>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</si>
  <si>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</si>
  <si>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</si>
  <si>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</si>
  <si>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</si>
  <si>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</si>
  <si>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</si>
  <si>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</si>
  <si>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</si>
  <si>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</si>
  <si>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</si>
  <si>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</si>
  <si>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</si>
  <si>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</si>
  <si>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</si>
  <si>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</si>
  <si>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</si>
  <si>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</si>
  <si>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</si>
  <si>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</si>
  <si>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</si>
  <si>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</si>
  <si>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</si>
  <si>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</si>
  <si>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</si>
  <si>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</si>
  <si>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</si>
  <si>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</si>
  <si>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</si>
  <si>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</si>
  <si>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</si>
  <si>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</si>
  <si>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</si>
  <si>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</si>
  <si>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</si>
  <si>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</si>
  <si>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</si>
  <si>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</si>
  <si>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</si>
  <si>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</si>
  <si>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</si>
  <si>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</si>
  <si>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</si>
  <si>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</si>
  <si>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</si>
  <si>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</si>
  <si>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</si>
  <si>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</si>
  <si>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</si>
  <si>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</si>
  <si>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</si>
  <si>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</si>
  <si>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</si>
  <si>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</si>
  <si>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</si>
  <si>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</si>
  <si>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</si>
  <si>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</si>
  <si>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</si>
  <si>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</si>
  <si>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</si>
  <si>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</si>
  <si>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</si>
  <si>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</si>
  <si>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</si>
  <si>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</si>
  <si>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</si>
  <si>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</si>
  <si>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</si>
  <si>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</si>
  <si>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</si>
  <si>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</si>
  <si>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</si>
  <si>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</si>
  <si>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</si>
  <si>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</si>
  <si>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</si>
  <si>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</si>
  <si>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</si>
  <si>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</si>
  <si>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</si>
  <si>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</si>
  <si>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</si>
  <si>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</si>
  <si>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</si>
  <si>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</si>
  <si>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</si>
  <si>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</si>
  <si>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</si>
  <si>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</si>
  <si>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</si>
  <si>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</si>
  <si>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</si>
  <si>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</si>
  <si>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</si>
  <si>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</si>
  <si>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</si>
  <si>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</si>
  <si>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</si>
  <si>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</si>
  <si>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</si>
  <si>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</si>
  <si>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</si>
  <si>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</si>
  <si>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</si>
  <si>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</si>
  <si>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</si>
  <si>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</si>
  <si>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</si>
  <si>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</si>
  <si>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</si>
  <si>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</si>
  <si>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</si>
  <si>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</si>
  <si>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</si>
  <si>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</si>
  <si>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</si>
  <si>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</si>
  <si>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</si>
  <si>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</si>
  <si>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</si>
  <si>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</si>
  <si>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</si>
  <si>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</si>
  <si>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</si>
  <si>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</si>
  <si>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</si>
  <si>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</si>
  <si>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</si>
  <si>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</si>
  <si>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</si>
  <si>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</si>
  <si>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</si>
  <si>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</si>
  <si>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</si>
  <si>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</si>
  <si>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</si>
  <si>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</si>
  <si>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</si>
  <si>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</si>
  <si>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</si>
  <si>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</si>
  <si>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</si>
  <si>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</si>
  <si>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</si>
  <si>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</si>
  <si>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</si>
  <si>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</si>
  <si>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</si>
  <si>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</si>
  <si>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</si>
  <si>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</si>
  <si>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</si>
  <si>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</si>
  <si>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</si>
  <si>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</si>
  <si>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</si>
  <si>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</si>
  <si>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</si>
  <si>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</si>
  <si>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</si>
  <si>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</si>
  <si>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</si>
  <si>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</si>
  <si>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</si>
  <si>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</si>
  <si>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</si>
  <si>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</si>
  <si>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</si>
  <si>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</si>
  <si>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</si>
  <si>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</si>
  <si>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</si>
  <si>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</si>
  <si>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</si>
  <si>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</si>
  <si>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</si>
  <si>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</si>
  <si>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</si>
  <si>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</si>
  <si>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</si>
  <si>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</si>
  <si>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</si>
  <si>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</si>
  <si>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</si>
  <si>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</si>
  <si>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</si>
  <si>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</si>
  <si>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</si>
  <si>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</si>
  <si>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</si>
  <si>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</si>
  <si>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</si>
  <si>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</si>
  <si>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</si>
  <si>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</si>
  <si>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</si>
  <si>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</si>
  <si>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</si>
  <si>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</si>
  <si>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</si>
  <si>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</si>
  <si>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</si>
  <si>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</si>
  <si>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</si>
  <si>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</si>
  <si>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</si>
  <si>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</si>
  <si>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</si>
  <si>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</si>
  <si>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</si>
  <si>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</si>
  <si>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</si>
  <si>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</si>
  <si>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</si>
  <si>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</si>
  <si>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</si>
  <si>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</si>
  <si>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</si>
  <si>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</si>
  <si>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</si>
  <si>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</si>
  <si>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</si>
  <si>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</si>
  <si>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</si>
  <si>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</si>
  <si>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</si>
  <si>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</si>
  <si>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</si>
  <si>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</si>
  <si>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</si>
  <si>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</si>
  <si>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</si>
  <si>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</si>
  <si>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</si>
  <si>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</si>
  <si>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</si>
  <si>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</si>
  <si>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</si>
  <si>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</si>
  <si>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</si>
  <si>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</si>
  <si>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</si>
  <si>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</si>
  <si>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</si>
  <si>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</si>
  <si>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</si>
  <si>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</si>
  <si>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</si>
  <si>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</si>
  <si>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</si>
  <si>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</si>
  <si>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</si>
  <si>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</si>
  <si>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</si>
  <si>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</si>
  <si>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</si>
  <si>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</si>
  <si>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</si>
  <si>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</si>
  <si>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</si>
  <si>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</si>
  <si>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</si>
  <si>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</si>
  <si>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</si>
  <si>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</si>
  <si>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</si>
  <si>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</si>
  <si>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</si>
  <si>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</si>
  <si>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</si>
  <si>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</si>
  <si>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</si>
  <si>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</si>
  <si>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</si>
  <si>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</si>
  <si>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</si>
  <si>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</si>
  <si>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</si>
  <si>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</si>
  <si>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</si>
  <si>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</si>
  <si>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</si>
  <si>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</si>
  <si>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</si>
  <si>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</si>
  <si>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</si>
  <si>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</si>
  <si>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</si>
  <si>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</si>
  <si>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</si>
  <si>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</si>
  <si>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</si>
  <si>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</si>
  <si>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</si>
  <si>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</si>
  <si>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</si>
  <si>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</si>
  <si>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</si>
  <si>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</si>
  <si>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</si>
  <si>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</si>
  <si>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</si>
  <si>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</si>
  <si>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</si>
  <si>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</si>
  <si>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</si>
  <si>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</si>
  <si>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</si>
  <si>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</si>
  <si>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</si>
  <si>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</si>
  <si>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</si>
  <si>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</si>
  <si>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</si>
  <si>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</si>
  <si>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</si>
  <si>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</si>
  <si>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</si>
  <si>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</si>
  <si>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</si>
  <si>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</si>
  <si>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</si>
  <si>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</si>
  <si>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</si>
  <si>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</si>
  <si>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</si>
  <si>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</si>
  <si>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</si>
  <si>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</si>
  <si>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</si>
  <si>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</si>
  <si>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</si>
  <si>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</si>
  <si>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</si>
  <si>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</si>
  <si>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</si>
  <si>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</si>
  <si>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</si>
  <si>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</si>
  <si>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</si>
  <si>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</si>
  <si>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</si>
  <si>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</si>
  <si>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</si>
  <si>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</si>
  <si>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</si>
  <si>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</si>
  <si>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</si>
  <si>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</si>
  <si>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</si>
  <si>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</si>
  <si>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</si>
  <si>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</si>
  <si>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</si>
  <si>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</si>
  <si>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</si>
  <si>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</si>
  <si>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</si>
  <si>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</si>
  <si>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</si>
  <si>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</si>
  <si>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</si>
  <si>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</si>
  <si>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</si>
  <si>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</si>
  <si>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</si>
  <si>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</si>
  <si>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</si>
  <si>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</si>
  <si>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</si>
  <si>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</si>
  <si>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</si>
  <si>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</si>
  <si>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</si>
  <si>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</si>
  <si>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</si>
  <si>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</si>
  <si>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</si>
  <si>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</si>
  <si>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</si>
  <si>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</si>
  <si>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</si>
  <si>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</si>
  <si>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</si>
  <si>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</si>
  <si>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</si>
  <si>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</si>
  <si>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</si>
  <si>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</si>
  <si>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</si>
  <si>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</si>
  <si>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</si>
  <si>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</si>
  <si>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</si>
  <si>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</si>
  <si>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</si>
  <si>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</si>
  <si>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</si>
  <si>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</si>
  <si>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</si>
  <si>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</si>
  <si>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</si>
  <si>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</si>
  <si>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</si>
  <si>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</si>
  <si>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</si>
  <si>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</si>
  <si>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</si>
  <si>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</si>
  <si>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</si>
  <si>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</si>
  <si>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</si>
  <si>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</si>
  <si>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</si>
  <si>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</si>
  <si>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</si>
  <si>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</si>
  <si>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</si>
  <si>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</si>
  <si>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</si>
  <si>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</si>
  <si>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</si>
  <si>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</si>
  <si>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</si>
  <si>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</si>
  <si>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</si>
  <si>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</si>
  <si>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</si>
  <si>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</si>
  <si>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</si>
  <si>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</si>
  <si>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</si>
  <si>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</si>
  <si>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</si>
  <si>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</si>
  <si>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</si>
  <si>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</si>
  <si>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</si>
  <si>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</si>
  <si>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</si>
  <si>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</si>
  <si>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</si>
  <si>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</si>
  <si>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</si>
  <si>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</si>
  <si>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</si>
  <si>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</si>
  <si>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</si>
  <si>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</si>
  <si>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</si>
  <si>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</si>
  <si>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</si>
  <si>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</si>
  <si>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</si>
  <si>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</si>
  <si>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</si>
  <si>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</si>
  <si>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</si>
  <si>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</si>
  <si>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</si>
  <si>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</si>
  <si>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</si>
  <si>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</si>
  <si>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</si>
  <si>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</si>
  <si>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</si>
  <si>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</si>
  <si>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</si>
  <si>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</si>
  <si>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</si>
  <si>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</si>
  <si>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</si>
  <si>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</si>
  <si>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</si>
  <si>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</si>
  <si>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</si>
  <si>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</si>
  <si>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</si>
  <si>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</si>
  <si>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</si>
  <si>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</si>
  <si>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</si>
  <si>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</si>
  <si>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</si>
  <si>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</si>
  <si>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</si>
  <si>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</si>
  <si>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</si>
  <si>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</si>
  <si>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</si>
  <si>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</si>
  <si>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</si>
  <si>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</si>
  <si>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</si>
  <si>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</si>
  <si>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</si>
  <si>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</si>
  <si>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</si>
  <si>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</si>
  <si>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</si>
  <si>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</si>
  <si>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</si>
  <si>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</si>
  <si>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</si>
  <si>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</si>
  <si>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</si>
  <si>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</si>
  <si>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</si>
  <si>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</si>
  <si>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</si>
  <si>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</si>
  <si>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</si>
  <si>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</si>
  <si>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</si>
  <si>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</si>
  <si>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</si>
  <si>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</si>
  <si>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</si>
  <si>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</si>
  <si>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</si>
  <si>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</si>
  <si>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</si>
  <si>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</si>
  <si>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</si>
  <si>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</si>
  <si>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</si>
  <si>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</si>
  <si>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</si>
  <si>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</si>
  <si>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</si>
  <si>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</si>
  <si>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</si>
  <si>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</si>
  <si>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</si>
  <si>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</si>
  <si>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</si>
  <si>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</si>
  <si>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</si>
  <si>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</si>
  <si>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</si>
  <si>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</si>
  <si>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</si>
  <si>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</si>
  <si>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</si>
  <si>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</si>
  <si>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</si>
  <si>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</si>
  <si>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</si>
  <si>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</si>
  <si>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</si>
  <si>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</si>
  <si>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</si>
  <si>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</si>
  <si>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</si>
  <si>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</si>
  <si>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</si>
  <si>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</si>
  <si>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</si>
  <si>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</si>
  <si>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</si>
  <si>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</si>
  <si>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</si>
  <si>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</si>
  <si>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</si>
  <si>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</si>
  <si>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</si>
  <si>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</si>
  <si>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</si>
  <si>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</si>
  <si>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</si>
  <si>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</si>
  <si>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</si>
  <si>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</si>
  <si>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</si>
  <si>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</si>
  <si>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</si>
  <si>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</si>
  <si>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</si>
  <si>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</si>
  <si>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</si>
  <si>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</si>
  <si>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</si>
  <si>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</si>
  <si>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</si>
  <si>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</si>
  <si>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</si>
  <si>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</si>
  <si>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</si>
  <si>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</si>
  <si>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</si>
  <si>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</si>
  <si>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</si>
  <si>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</si>
  <si>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</si>
  <si>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</si>
  <si>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</si>
  <si>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</si>
  <si>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</si>
  <si>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</si>
  <si>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</si>
  <si>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</si>
  <si>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</si>
  <si>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</si>
  <si>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</si>
  <si>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</si>
  <si>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</si>
  <si>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</si>
  <si>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</si>
  <si>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</si>
  <si>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</si>
  <si>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</si>
  <si>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</si>
  <si>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</si>
  <si>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</si>
  <si>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</si>
  <si>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</si>
  <si>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</si>
  <si>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</si>
  <si>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</si>
  <si>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</si>
  <si>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</si>
  <si>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</si>
  <si>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</si>
  <si>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</si>
  <si>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</si>
  <si>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</si>
  <si>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</si>
  <si>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</si>
  <si>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</si>
  <si>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</si>
  <si>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</si>
  <si>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</si>
  <si>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</si>
  <si>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</si>
  <si>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</si>
  <si>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</si>
  <si>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</si>
  <si>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</si>
  <si>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</si>
  <si>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</si>
  <si>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</si>
  <si>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</si>
  <si>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</si>
  <si>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</si>
  <si>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</si>
  <si>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</si>
  <si>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</si>
  <si>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</si>
  <si>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</si>
  <si>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</si>
  <si>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</si>
  <si>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</si>
  <si>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</si>
  <si>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</si>
  <si>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</si>
  <si>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</si>
  <si>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</si>
  <si>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</si>
  <si>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</si>
  <si>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</si>
  <si>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</si>
  <si>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</si>
  <si>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</si>
  <si>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</si>
  <si>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</si>
  <si>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</si>
  <si>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</si>
  <si>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</si>
  <si>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</si>
  <si>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</si>
  <si>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</si>
  <si>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</si>
  <si>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</si>
  <si>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</si>
  <si>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</si>
  <si>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</si>
  <si>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</si>
  <si>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</si>
  <si>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</si>
  <si>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</si>
  <si>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</si>
  <si>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</si>
  <si>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</si>
  <si>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</si>
  <si>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</si>
  <si>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</si>
  <si>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</si>
  <si>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</si>
  <si>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</si>
  <si>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</si>
  <si>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</si>
  <si>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</si>
  <si>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</si>
  <si>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</si>
  <si>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</si>
  <si>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</si>
  <si>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</si>
  <si>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</si>
  <si>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</si>
  <si>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</si>
  <si>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</si>
  <si>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</si>
  <si>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</si>
  <si>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</si>
  <si>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</si>
  <si>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</si>
  <si>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</si>
  <si>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</si>
  <si>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</si>
  <si>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</si>
  <si>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</si>
  <si>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</si>
  <si>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</si>
  <si>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</si>
  <si>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</si>
  <si>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</si>
  <si>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</si>
  <si>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</si>
  <si>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</si>
  <si>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</si>
  <si>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</si>
  <si>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</si>
  <si>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</si>
  <si>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</si>
  <si>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</si>
  <si>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</si>
  <si>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</si>
  <si>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</si>
  <si>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</si>
  <si>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</si>
  <si>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</si>
  <si>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</si>
  <si>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</si>
  <si>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</si>
  <si>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</si>
  <si>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</si>
  <si>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</si>
  <si>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</si>
  <si>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</si>
  <si>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</si>
  <si>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</si>
  <si>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</si>
  <si>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</si>
  <si>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</si>
  <si>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</si>
  <si>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</si>
  <si>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</si>
  <si>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</si>
  <si>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</si>
  <si>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</si>
  <si>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</si>
  <si>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</si>
  <si>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</si>
  <si>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</si>
  <si>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</si>
  <si>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</si>
  <si>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</si>
  <si>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</si>
  <si>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</si>
  <si>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</si>
  <si>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</si>
  <si>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</si>
  <si>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</si>
  <si>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</si>
  <si>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</si>
  <si>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</si>
  <si>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</si>
  <si>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</si>
  <si>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</si>
  <si>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</si>
  <si>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</si>
  <si>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</si>
  <si>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</si>
  <si>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</si>
  <si>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</si>
  <si>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</si>
  <si>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</si>
  <si>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</si>
  <si>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</si>
  <si>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</si>
  <si>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</si>
  <si>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</si>
  <si>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</si>
  <si>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</si>
  <si>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</si>
  <si>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</si>
  <si>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</si>
  <si>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</si>
  <si>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</si>
  <si>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</si>
  <si>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</si>
  <si>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</si>
  <si>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</si>
  <si>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</si>
  <si>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</si>
  <si>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</si>
  <si>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</si>
  <si>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</si>
  <si>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</si>
  <si>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</si>
  <si>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</si>
  <si>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</si>
  <si>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</si>
  <si>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</si>
  <si>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</si>
  <si>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</si>
  <si>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</si>
  <si>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</si>
  <si>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</si>
  <si>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</si>
  <si>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</si>
  <si>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</si>
  <si>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</si>
  <si>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</si>
  <si>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</si>
  <si>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</si>
  <si>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</si>
  <si>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</si>
  <si>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</si>
  <si>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</si>
  <si>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</si>
  <si>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</si>
  <si>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</si>
  <si>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</si>
  <si>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</si>
  <si>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</si>
  <si>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</si>
  <si>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</si>
  <si>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</si>
  <si>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</si>
  <si>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</si>
  <si>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</si>
  <si>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</si>
  <si>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</si>
  <si>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</si>
  <si>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</si>
  <si>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</si>
  <si>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</si>
  <si>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</si>
  <si>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</si>
  <si>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</si>
  <si>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</si>
  <si>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</si>
  <si>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</si>
  <si>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</si>
  <si>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</si>
  <si>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</si>
  <si>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</si>
  <si>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</si>
  <si>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</si>
  <si>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</si>
  <si>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</si>
  <si>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</si>
  <si>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</si>
  <si>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</si>
  <si>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</si>
  <si>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</si>
  <si>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</si>
  <si>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</si>
  <si>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</si>
  <si>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</si>
  <si>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</si>
  <si>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</si>
  <si>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</si>
  <si>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</si>
  <si>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</si>
  <si>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</si>
  <si>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</si>
  <si>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</si>
  <si>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</si>
  <si>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</si>
  <si>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</si>
  <si>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</si>
  <si>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</si>
  <si>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</si>
  <si>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</si>
  <si>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</si>
  <si>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</si>
  <si>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</si>
  <si>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</si>
  <si>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</si>
  <si>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</si>
  <si>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</si>
  <si>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</si>
  <si>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</si>
  <si>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</si>
  <si>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</si>
  <si>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</si>
  <si>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</si>
  <si>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</si>
  <si>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</si>
  <si>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</si>
  <si>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</si>
  <si>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</si>
  <si>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</si>
  <si>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</si>
  <si>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</si>
  <si>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</si>
  <si>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</si>
  <si>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</si>
  <si>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</si>
  <si>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</si>
  <si>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</si>
  <si>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</si>
  <si>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</si>
  <si>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</si>
  <si>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</si>
  <si>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</si>
  <si>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</si>
  <si>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</si>
  <si>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</si>
  <si>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</si>
  <si>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</si>
  <si>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</si>
  <si>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</si>
  <si>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</si>
  <si>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</si>
  <si>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</si>
  <si>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</si>
  <si>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</si>
  <si>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</si>
  <si>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</si>
  <si>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</si>
  <si>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</si>
  <si>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</si>
  <si>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</si>
  <si>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</si>
  <si>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</si>
  <si>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</si>
  <si>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</si>
  <si>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</si>
  <si>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</si>
  <si>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</si>
  <si>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</si>
  <si>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</si>
  <si>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</si>
  <si>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</si>
  <si>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</si>
  <si>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</si>
  <si>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</si>
  <si>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</si>
  <si>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</si>
  <si>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</si>
  <si>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</si>
  <si>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</si>
  <si>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</si>
  <si>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</si>
  <si>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</si>
  <si>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</si>
  <si>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</si>
  <si>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</si>
  <si>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</si>
  <si>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</si>
  <si>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</si>
  <si>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</si>
  <si>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</si>
  <si>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</si>
  <si>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</si>
  <si>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</si>
  <si>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</si>
  <si>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</si>
  <si>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</si>
  <si>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</si>
  <si>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</si>
  <si>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</si>
  <si>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</si>
  <si>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</si>
  <si>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</si>
  <si>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</si>
  <si>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</si>
  <si>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</si>
  <si>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</si>
  <si>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</si>
  <si>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</si>
  <si>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</si>
  <si>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</si>
  <si>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</si>
  <si>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</si>
  <si>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</si>
  <si>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</si>
  <si>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</si>
  <si>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</si>
  <si>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</si>
  <si>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</si>
  <si>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</si>
  <si>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</si>
  <si>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</si>
  <si>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</si>
  <si>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</si>
  <si>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</si>
  <si>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</si>
  <si>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</si>
  <si>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</si>
  <si>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</si>
  <si>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</si>
  <si>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</si>
  <si>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</si>
  <si>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</si>
  <si>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</si>
  <si>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</si>
  <si>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</si>
  <si>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</si>
  <si>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</si>
  <si>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</si>
  <si>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</si>
  <si>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</si>
  <si>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</si>
  <si>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</si>
  <si>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</si>
  <si>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</si>
  <si>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</si>
  <si>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</si>
  <si>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</si>
  <si>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</si>
  <si>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</si>
  <si>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</si>
  <si>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</si>
  <si>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</si>
  <si>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</si>
  <si>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</si>
  <si>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</si>
  <si>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</si>
  <si>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</si>
  <si>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</si>
  <si>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</si>
  <si>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</si>
  <si>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</si>
  <si>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</si>
  <si>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PCM-20251206-00001369</t>
  </si>
  <si>
    <t xml:space="preserve">EM team at site </t>
  </si>
  <si>
    <t>PCM-20251206-00001387</t>
  </si>
  <si>
    <t>BUR0697</t>
  </si>
  <si>
    <t>ETA 30 mins</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</si>
  <si>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</si>
  <si>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</si>
  <si>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</si>
  <si>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</si>
  <si>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</si>
  <si>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</si>
  <si>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</si>
  <si>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15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</si>
  <si>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</si>
  <si>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</si>
  <si>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</si>
  <si>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</si>
  <si>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</si>
  <si>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</si>
  <si>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</si>
  <si>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</si>
  <si>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</si>
  <si>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</si>
  <si>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PCM-20251206-00001409</t>
  </si>
  <si>
    <t>EM Team on the way ETA: 30 Mins</t>
  </si>
  <si>
    <t>TT-20251206-00905</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</si>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</sst>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7" totalsRowShown="0" headerRowDxfId="79" dataDxfId="78" headerRowBorderDxfId="76" tableBorderDxfId="77" totalsRowBorderDxfId="75">
  <autoFilter ref="A1:L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8" totalsRowShown="0" headerRowDxfId="13" tableBorderDxfId="12">
  <autoFilter ref="A1:L40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334.774258796293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45997.722684722219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45997.722684722219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45997.722684722219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45997.722684722219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45997.722684722219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45997.722684722219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45997.722684722219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45997.722684722219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45997.722684722219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45997.722684722219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45997.722684722219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45997.722684722219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45997.722684722219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45997.722684722219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45997.722684722219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45997.722684722219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45997.722684722219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45997.722684722219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45997.722684722219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45997.722684722219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45997.722684722219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45997.722684722219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45997.722684722219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45997.722684722219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45997.722684722219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45997.722684722219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45997.722684722219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45997.722684722219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45997.722684722219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45997.722684722219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45997.722684722219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45997.722684722219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45997.722684722219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45997.722684722219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45997.722684722219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45997.722684722219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45997.722684722219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45997.722684722219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45997.722684722219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45997.722684722219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45997.722684722219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45997.722684722219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45997.722684722219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45997.722684722219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45997.722684722219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45997.722684722219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45997.722684722219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45997.722684722219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45997.722684722219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45997.722684722219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45997.722684722219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45997.722684722219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45997.722684722219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45997.722684722219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45997.722684722219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45997.722684722219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45997.722684722219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45997.722684722219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45997.722684722219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45997.722684722219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45997.722684722219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45997.722684722219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45997.722684722219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45997.722684722219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45997.722684722219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45997.722684722219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45997.722684722219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45997.722684722219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45997.722684722219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45997.722684722219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45997.722684722219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45997.722684722219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45997.722684722219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45997.722684722219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45997.722684722219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45997.722684722219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45997.722684722219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45997.722684722219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45997.722684722219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45997.722684722219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45997.722684722219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45997.722684722219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45997.722684722219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45997.722684722219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45997.722684722219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45997.722684722219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45997.722684722219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45997.722684722219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45997.722684722219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45997.722684722219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45997.722684722219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45997.722684722219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45997.722684722219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45997.722684722219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45997.722684722219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45997.722684722219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45997.722684722219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45997.722684722219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45997.722684722219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45997.722684722219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45997.722684722219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45997.722684722219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45997.722684722219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45997.722684722219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45997.722684722219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45997.722684722219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45997.722684722219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45997.722684722219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45997.722684722219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45997.722684722219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45997.722684722219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45997.722684722219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45997.722684722219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45997.722684722219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45997.722684722219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45997.722684722219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45997.722684722219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45997.722684722219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45997.722684722219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45997.722684722219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45997.722684722219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45997.722684722219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45997.722684722219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45997.722684722219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45997.722684722219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45997.722684722219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45997.722684722219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45997.722684722219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45997.722684722219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45997.722684722219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45997.722684722219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45997.722684722219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45997.722684722219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45997.722684722219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45997.722684722219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45997.722684722219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45997.722684722219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45997.722684722219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45997.722684722219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45997.722684722219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45997.722684722219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45997.722684722219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45997.722684722219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45997.722684722219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45997.722684722219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45997.722684722219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45997.722684722219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45997.722684722219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45997.722684722219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45997.722684722219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45997.722684722219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45997.722684722219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45997.722684722219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45997.722684722219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45997.722684722219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45997.722684722219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45997.722684722219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45997.722684722219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45997.722684722219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45997.722684722219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45997.722684722219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45997.722684722219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45997.722684722219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45997.722684722219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45997.722684722219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45997.722684722219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45997.722684722219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45997.722684722219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45997.722684722219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45997.722684722219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45997.722684722219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45997.722684722219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45997.722684722219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45997.722684722219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45997.722684722219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45997.722684722219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45997.722684722219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45997.722684722219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45997.722684722219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45997.722684722219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45997.722684722219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45997.722684722219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45997.722684722219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45997.722684722219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45997.722684722219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45997.722684722219</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45997.722684722219</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F5C98470-4CC0-496B-B52B-C104E1458DFB}"/>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7"/>
  <sheetViews>
    <sheetView workbookViewId="0">
      <selection activeCell="E8" sqref="E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172.72284675925766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13.335265740737668</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0.36730277777678566</v>
      </c>
      <c r="H5" s="71">
        <v>45997.339432870373</v>
      </c>
      <c r="I5" s="58" t="str">
        <f>IFERROR(VLOOKUP(D5,DB!A:F,6,0),"")</f>
        <v>SCECO</v>
      </c>
      <c r="J5" s="58" t="str">
        <f>IFERROR(VLOOKUP(D5,DB!A:G,7,0),"")</f>
        <v>Dead</v>
      </c>
      <c r="K5" s="82" t="s">
        <v>39118</v>
      </c>
      <c r="L5" s="58" t="str">
        <f>IFERROR(VLOOKUP(D5,DB!A:I,9,0),"")</f>
        <v>Latis</v>
      </c>
    </row>
    <row r="6" spans="1:12" s="155" customFormat="1" ht="31.5" customHeight="1">
      <c r="A6" s="156" t="s">
        <v>39119</v>
      </c>
      <c r="B6" s="58" t="str">
        <f>IFERROR(VLOOKUP(D6,DB!A:K,11,0),"")</f>
        <v>R2</v>
      </c>
      <c r="C6" s="58">
        <v>1</v>
      </c>
      <c r="D6" s="58" t="s">
        <v>25914</v>
      </c>
      <c r="E6" s="58" t="s">
        <v>39109</v>
      </c>
      <c r="F6" s="71">
        <v>45997.700995370367</v>
      </c>
      <c r="G6" s="72">
        <f ca="1">IFERROR(NOW()-F6,"-")</f>
        <v>2.1689351851819083E-2</v>
      </c>
      <c r="H6" s="71">
        <v>45997.687881944446</v>
      </c>
      <c r="I6" s="58" t="str">
        <f>IFERROR(VLOOKUP(D6,DB!A:F,6,0),"")</f>
        <v>Generator-SG</v>
      </c>
      <c r="J6" s="58" t="str">
        <f>IFERROR(VLOOKUP(D6,DB!A:G,7,0),"")</f>
        <v>Weak</v>
      </c>
      <c r="K6" s="82" t="s">
        <v>39120</v>
      </c>
      <c r="L6" s="58" t="str">
        <f>IFERROR(VLOOKUP(D6,DB!A:I,9,0),"")</f>
        <v>Latis</v>
      </c>
    </row>
    <row r="7" spans="1:12" ht="31.5" customHeight="1">
      <c r="A7" s="96" t="s">
        <v>39121</v>
      </c>
      <c r="B7" s="18" t="s">
        <v>27</v>
      </c>
      <c r="C7" s="58">
        <v>1</v>
      </c>
      <c r="D7" s="18" t="s">
        <v>39122</v>
      </c>
      <c r="E7" s="58" t="s">
        <v>39109</v>
      </c>
      <c r="F7" s="97">
        <v>45997.70579861111</v>
      </c>
      <c r="G7" s="98">
        <f ca="1">IFERROR(NOW()-F7,"-")</f>
        <v>1.6886111108760815E-2</v>
      </c>
      <c r="H7" s="157">
        <v>45997.699803240743</v>
      </c>
      <c r="I7" s="18" t="str">
        <f>IFERROR(VLOOKUP(D7,DB!A:F,6,0),"")</f>
        <v/>
      </c>
      <c r="J7" s="18" t="str">
        <f>IFERROR(VLOOKUP(D7,DB!A:G,7,0),"")</f>
        <v/>
      </c>
      <c r="K7" s="19" t="s">
        <v>39123</v>
      </c>
      <c r="L7" s="58" t="s">
        <v>8215</v>
      </c>
    </row>
    <row r="8" spans="1:12" ht="31.5" customHeight="1">
      <c r="A8" s="96"/>
      <c r="B8" s="18" t="str">
        <f>IFERROR(VLOOKUP(D8,DB!A:K,11,0),"")</f>
        <v/>
      </c>
      <c r="C8" s="18"/>
      <c r="D8" s="18"/>
      <c r="E8" s="18"/>
      <c r="F8" s="97"/>
      <c r="G8" s="98">
        <f ca="1">IFERROR(NOW()-F8,"-")</f>
        <v>45997.722684722219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45997.722684722219</v>
      </c>
      <c r="H9" s="97"/>
      <c r="I9" s="18" t="str">
        <f>IFERROR(VLOOKUP(D9,DB!A:F,6,0),"")</f>
        <v/>
      </c>
      <c r="J9" s="18" t="str">
        <f>IFERROR(VLOOKUP(D9,DB!A:G,7,0),"")</f>
        <v/>
      </c>
      <c r="K9" s="19"/>
      <c r="L9" s="18" t="str">
        <f>IFERROR(VLOOKUP(D9,DB!A:I,9,0),"")</f>
        <v/>
      </c>
    </row>
    <row r="10" spans="1:12" ht="31.5" customHeight="1">
      <c r="A10" s="96"/>
      <c r="B10" s="18" t="str">
        <f>IFERROR(VLOOKUP(D10,DB!A:K,11,0),"")</f>
        <v/>
      </c>
      <c r="C10" s="18"/>
      <c r="D10" s="82"/>
      <c r="E10" s="18"/>
      <c r="F10" s="97"/>
      <c r="G10" s="98">
        <f ca="1">IFERROR(NOW()-F10,"-")</f>
        <v>45997.722684722219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45997.722684722219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45997.722684722219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45997.722684722219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45997.722684722219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45997.722684722219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45997.722684722219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45997.722684722219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45997.722684722219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45997.722684722219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45997.722684722219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45997.722684722219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45997.722684722219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45997.722684722219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45997.722684722219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45997.722684722219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45997.722684722219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45997.722684722219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45997.722684722219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45997.722684722219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45997.722684722219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45997.722684722219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45997.722684722219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45997.722684722219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45997.722684722219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45997.722684722219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45997.722684722219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45997.722684722219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45997.722684722219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45997.722684722219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45997.722684722219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45997.722684722219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45997.722684722219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45997.722684722219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45997.722684722219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45997.722684722219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45997.722684722219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45997.722684722219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45997.722684722219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45997.722684722219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45997.722684722219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45997.722684722219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45997.722684722219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45997.722684722219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45997.722684722219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45997.722684722219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45997.722684722219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45997.722684722219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45997.722684722219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45997.722684722219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45997.722684722219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45997.722684722219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45997.722684722219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45997.722684722219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45997.722684722219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45997.722684722219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45997.722684722219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45997.722684722219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45997.722684722219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45997.722684722219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45997.722684722219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45997.722684722219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45997.722684722219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45997.722684722219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45997.722684722219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45997.722684722219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45997.722684722219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45997.722684722219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45997.722684722219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45997.722684722219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45997.722684722219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45997.722684722219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45997.722684722219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45997.722684722219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45997.722684722219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45997.722684722219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45997.722684722219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45997.722684722219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45997.722684722219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45997.722684722219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45997.722684722219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45997.722684722219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45997.722684722219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45997.722684722219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45997.722684722219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45997.722684722219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45997.722684722219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45997.722684722219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45997.722684722219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45997.722684722219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45997.722684722219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45997.722684722219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45997.722684722219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45997.722684722219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45997.722684722219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45997.722684722219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45997.722684722219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45997.722684722219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45997.722684722219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45997.722684722219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45997.722684722219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45997.722684722219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45997.722684722219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45997.722684722219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45997.722684722219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45997.722684722219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45997.722684722219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45997.722684722219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45997.722684722219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45997.722684722219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45997.722684722219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45997.722684722219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45997.722684722219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45997.722684722219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45997.722684722219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45997.722684722219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45997.722684722219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45997.722684722219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45997.722684722219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45997.722684722219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45997.722684722219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45997.722684722219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45997.722684722219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45997.722684722219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45997.722684722219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45997.722684722219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45997.722684722219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45997.722684722219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45997.722684722219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45997.722684722219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45997.722684722219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45997.722684722219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45997.722684722219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45997.722684722219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45997.722684722219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45997.722684722219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45997.722684722219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45997.722684722219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45997.722684722219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45997.722684722219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45997.722684722219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45997.722684722219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45997.722684722219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45997.722684722219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45997.722684722219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45997.722684722219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45997.722684722219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45997.722684722219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45997.722684722219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45997.722684722219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45997.722684722219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45997.722684722219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45997.722684722219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45997.722684722219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45997.722684722219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45997.722684722219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45997.722684722219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45997.722684722219</v>
      </c>
      <c r="H167" s="97"/>
      <c r="I167" s="18" t="str">
        <f>IFERROR(VLOOKUP(D167,DB!A:F,6,0),"")</f>
        <v/>
      </c>
      <c r="J167" s="18" t="str">
        <f>IFERROR(VLOOKUP(D167,DB!A:G,7,0),"")</f>
        <v/>
      </c>
      <c r="K167" s="19"/>
      <c r="L167" s="18" t="str">
        <f>IFERROR(VLOOKUP(D167,DB!A:I,9,0),"")</f>
        <v/>
      </c>
    </row>
    <row r="168" spans="1:12" ht="31.5" customHeight="1">
      <c r="A168" s="149"/>
      <c r="B168" s="150" t="str">
        <f>IFERROR(VLOOKUP(D168,DB!A:K,11,0),"")</f>
        <v/>
      </c>
      <c r="C168" s="150"/>
      <c r="D168" s="150"/>
      <c r="E168" s="150"/>
      <c r="F168" s="151"/>
      <c r="G168" s="152">
        <f ca="1">IFERROR(NOW()-F168,"-")</f>
        <v>45997.722684722219</v>
      </c>
      <c r="H168" s="151"/>
      <c r="I168" s="150" t="str">
        <f>IFERROR(VLOOKUP(D168,DB!A:F,6,0),"")</f>
        <v/>
      </c>
      <c r="J168" s="150" t="str">
        <f>IFERROR(VLOOKUP(D168,DB!A:G,7,0),"")</f>
        <v/>
      </c>
      <c r="K168" s="153"/>
      <c r="L168" s="150" t="str">
        <f>IFERROR(VLOOKUP(D168,DB!A:I,9,0),"")</f>
        <v/>
      </c>
    </row>
    <row r="169" spans="1:12" ht="31.5" customHeight="1">
      <c r="A169" s="96"/>
      <c r="B169" s="18" t="str">
        <f>IFERROR(VLOOKUP(D169,DB!A:K,11,0),"")</f>
        <v/>
      </c>
      <c r="C169" s="18"/>
      <c r="D169" s="18"/>
      <c r="E169" s="18"/>
      <c r="F169" s="97"/>
      <c r="G169" s="98">
        <f ca="1">IFERROR(NOW()-F169,"-")</f>
        <v>45997.722684722219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45997.722684722219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45997.722684722219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45997.722684722219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45997.722684722219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45997.722684722219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45997.722684722219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45997.722684722219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45997.722684722219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45997.722684722219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45997.722684722219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45997.722684722219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45997.722684722219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45997.722684722219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45997.722684722219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45997.722684722219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45997.722684722219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45997.722684722219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45997.722684722219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45997.722684722219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45997.722684722219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45997.722684722219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45997.722684722219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45997.722684722219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45997.722684722219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45997.722684722219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45997.722684722219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45997.722684722219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45997.722684722219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45997.722684722219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45997.722684722219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45997.722684722219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45997.722684722219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45997.722684722219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45997.722684722219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45997.722684722219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45997.722684722219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45997.722684722219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45997.722684722219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45997.722684722219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45997.722684722219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45997.722684722219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45997.722684722219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45997.722684722219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45997.722684722219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45997.722684722219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45997.722684722219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45997.722684722219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45997.722684722219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45997.722684722219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45997.722684722219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45997.722684722219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45997.722684722219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45997.722684722219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45997.722684722219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45997.722684722219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45997.722684722219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45997.722684722219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45997.722684722219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45997.722684722219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45997.722684722219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45997.722684722219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45997.722684722219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45997.722684722219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45997.722684722219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45997.722684722219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45997.722684722219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45997.722684722219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45997.722684722219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45997.722684722219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45997.722684722219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45997.722684722219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45997.722684722219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45997.722684722219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45997.722684722219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45997.722684722219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45997.722684722219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45997.722684722219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45997.722684722219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45997.722684722219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45997.722684722219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45997.722684722219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45997.722684722219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45997.722684722219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45997.722684722219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45997.722684722219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45997.722684722219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45997.722684722219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45997.722684722219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45997.722684722219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45997.722684722219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45997.722684722219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45997.722684722219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45997.722684722219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45997.722684722219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45997.722684722219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45997.722684722219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45997.722684722219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45997.722684722219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45997.722684722219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45997.722684722219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45997.722684722219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45997.722684722219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45997.722684722219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45997.722684722219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45997.722684722219</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45997.722684722219</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45997.722684722219</v>
      </c>
      <c r="H276" s="97"/>
      <c r="I276" s="18" t="str">
        <f>IFERROR(VLOOKUP(D276,DB!A:F,6,0),"")</f>
        <v/>
      </c>
      <c r="J276" s="18" t="str">
        <f>IFERROR(VLOOKUP(D276,DB!A:G,7,0),"")</f>
        <v/>
      </c>
      <c r="K276" s="19"/>
      <c r="L276" s="18" t="str">
        <f>IFERROR(VLOOKUP(D276,DB!A:I,9,0),"")</f>
        <v/>
      </c>
    </row>
    <row r="277" spans="1:12" ht="31.5" customHeight="1">
      <c r="A277" s="149"/>
      <c r="B277" s="150" t="str">
        <f>IFERROR(VLOOKUP(D277,DB!A:K,11,0),"")</f>
        <v/>
      </c>
      <c r="C277" s="150"/>
      <c r="D277" s="150"/>
      <c r="E277" s="150"/>
      <c r="F277" s="151"/>
      <c r="G277" s="152">
        <f ca="1">IFERROR(NOW()-F277,"-")</f>
        <v>45997.722684722219</v>
      </c>
      <c r="H277" s="151"/>
      <c r="I277" s="150" t="str">
        <f>IFERROR(VLOOKUP(D277,DB!A:F,6,0),"")</f>
        <v/>
      </c>
      <c r="J277" s="150" t="str">
        <f>IFERROR(VLOOKUP(D277,DB!A:G,7,0),"")</f>
        <v/>
      </c>
      <c r="K277" s="153"/>
      <c r="L277" s="150" t="str">
        <f>IFERROR(VLOOKUP(D277,DB!A:I,9,0),"")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45997.722684722219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45997.722684722219</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45997.722684722219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45997.722684722219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45997.722684722219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45997.722684722219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45997.722684722219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45997.722684722219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45997.722684722219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45997.722684722219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45997.722684722219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45997.722684722219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45997.722684722219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45997.722684722219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45997.722684722219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45997.722684722219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45997.722684722219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45997.722684722219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45997.722684722219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45997.722684722219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45997.722684722219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45997.722684722219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45997.722684722219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45997.722684722219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45997.722684722219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45997.722684722219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45997.722684722219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45997.722684722219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45997.722684722219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45997.722684722219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45997.722684722219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45997.722684722219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45997.722684722219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45997.722684722219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45997.722684722219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45997.722684722219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45997.722684722219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45997.722684722219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45997.722684722219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45997.722684722219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45997.722684722219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45997.722684722219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45997.722684722219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45997.722684722219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45997.722684722219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45997.722684722219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45997.722684722219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45997.722684722219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45997.722684722219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45997.722684722219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45997.722684722219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45997.722684722219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45997.722684722219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45997.722684722219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45997.722684722219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45997.722684722219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45997.722684722219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45997.722684722219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45997.722684722219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45997.722684722219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45997.722684722219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45997.722684722219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45997.722684722219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45997.722684722219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45997.722684722219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45997.722684722219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45997.722684722219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45997.722684722219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45997.722684722219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45997.722684722219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45997.722684722219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45997.722684722219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45997.722684722219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45997.722684722219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45997.722684722219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45997.722684722219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45997.722684722219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45997.722684722219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45997.722684722219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45997.722684722219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45997.722684722219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45997.722684722219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45997.722684722219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45997.722684722219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45997.722684722219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45997.722684722219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45997.722684722219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45997.722684722219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45997.722684722219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45997.722684722219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45997.722684722219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45997.722684722219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45997.722684722219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45997.722684722219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45997.722684722219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45997.722684722219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45997.722684722219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45997.722684722219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45997.722684722219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45997.722684722219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45997.722684722219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45997.722684722219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45997.722684722219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45997.722684722219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45997.722684722219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45997.722684722219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45997.722684722219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45997.722684722219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45997.722684722219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45997.722684722219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45997.722684722219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45997.722684722219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45997.722684722219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45997.722684722219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45997.722684722219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45997.722684722219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45997.722684722219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45997.722684722219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45997.722684722219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45997.722684722219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45997.722684722219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45997.722684722219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45997.722684722219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45997.722684722219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45997.722684722219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45997.722684722219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45997.722684722219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45997.722684722219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45997.722684722219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45997.722684722219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45997.722684722219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45997.722684722219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45997.722684722219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45997.722684722219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45997.722684722219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45997.722684722219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45997.722684722219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45997.722684722219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45997.722684722219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45997.722684722219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45997.722684722219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45997.722684722219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45997.722684722219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45997.722684722219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45997.722684722219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45997.722684722219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45997.722684722219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45997.722684722219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45997.722684722219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45997.722684722219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45997.722684722219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45997.722684722219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45997.722684722219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45997.722684722219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45997.722684722219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45997.722684722219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45997.722684722219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45997.722684722219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45997.722684722219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45997.722684722219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45997.722684722219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45997.722684722219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45997.722684722219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45997.722684722219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45997.722684722219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45997.722684722219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45997.722684722219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45997.722684722219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45997.722684722219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45997.722684722219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45997.722684722219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45997.722684722219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45997.722684722219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45997.722684722219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45997.722684722219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45997.722684722219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45997.722684722219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45997.722684722219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45997.722684722219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45997.722684722219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45997.722684722219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45997.722684722219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45997.722684722219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45997.722684722219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45997.722684722219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45997.722684722219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45997.722684722219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45997.722684722219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45997.722684722219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45997.722684722219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45997.722684722219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45997.722684722219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45997.722684722219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45997.722684722219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45997.722684722219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45997.722684722219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45997.722684722219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45997.722684722219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45997.722684722219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45997.722684722219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45997.722684722219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45997.722684722219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45997.722684722219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45997.722684722219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45997.722684722219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45997.722684722219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45997.722684722219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45997.722684722219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45997.722684722219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45997.722684722219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45997.722684722219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45997.722684722219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45997.722684722219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45997.722684722219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45997.722684722219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45997.722684722219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45997.722684722219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45997.722684722219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45997.722684722219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45997.722684722219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45997.722684722219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45997.722684722219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45997.722684722219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45997.722684722219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45997.722684722219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45997.722684722219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45997.722684722219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45997.722684722219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45997.722684722219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45997.722684722219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45997.722684722219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45997.722684722219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45997.722684722219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45997.722684722219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45997.722684722219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45997.722684722219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45997.722684722219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45997.722684722219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45997.722684722219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45997.722684722219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45997.722684722219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45997.722684722219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45997.722684722219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45997.722684722219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45997.722684722219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45997.722684722219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45997.722684722219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45997.722684722219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45997.722684722219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45997.722684722219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45997.722684722219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45997.722684722219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45997.722684722219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45997.722684722219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45997.722684722219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45997.722684722219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45997.722684722219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45997.722684722219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45997.722684722219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45997.722684722219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45997.722684722219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45997.722684722219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45997.722684722219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45997.722684722219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45997.722684722219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45997.722684722219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45997.722684722219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45997.722684722219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45997.722684722219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45997.722684722219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45997.722684722219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45997.722684722219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45997.722684722219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45997.722684722219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45997.722684722219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45997.722684722219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45997.722684722219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45997.722684722219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45997.722684722219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45997.722684722219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45997.722684722219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45997.722684722219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45997.722684722219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45997.722684722219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45997.722684722219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45997.722684722219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45997.722684722219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45997.722684722219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45997.722684722219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45997.722684722219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45997.722684722219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45997.722684722219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45997.722684722219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45997.722684722219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45997.722684722219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45997.722684722219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45997.722684722219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45997.722684722219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45997.722684722219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45997.722684722219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45997.722684722219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45997.722684722219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45997.722684722219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45997.722684722219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45997.722684722219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45997.722684722219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45997.722684722219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45997.722684722219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45997.722684722219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45997.722684722219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45997.722684722219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45997.722684722219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45997.722684722219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45997.722684722219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45997.722684722219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45997.722684722219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45997.722684722219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45997.722684722219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45997.722684722219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45997.722684722219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45997.722684722219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45997.722684722219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45997.722684722219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45997.722684722219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45997.722684722219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45997.722684722219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45997.722684722219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45997.722684722219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45997.722684722219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45997.722684722219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45997.722684722219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45997.722684722219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45997.722684722219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45997.722684722219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45997.722684722219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45997.722684722219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45997.722684722219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45997.722684722219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45997.722684722219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45997.722684722219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45997.722684722219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45997.722684722219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45997.722684722219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45997.722684722219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45997.722684722219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45997.722684722219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45997.722684722219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45997.722684722219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45997.722684722219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45997.722684722219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45997.722684722219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45997.722684722219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45997.722684722219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45997.722684722219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45997.722684722219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45997.722684722219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45997.722684722219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45997.722684722219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45997.722684722219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45997.722684722219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45997.722684722219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45997.722684722219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45997.722684722219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45997.722684722219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45997.722684722219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45997.722684722219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45997.722684722219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45997.722684722219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45997.722684722219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45997.722684722219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45997.722684722219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45997.722684722219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45997.722684722219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45997.722684722219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45997.722684722219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45997.722684722219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45997.722684722219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45997.722684722219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45997.722684722219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45997.722684722219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45997.722684722219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45997.722684722219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45997.722684722219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45997.722684722219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45997.722684722219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45997.722684722219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45997.722684722219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45997.722684722219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45997.722684722219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45997.722684722219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45997.722684722219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45997.722684722219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45997.722684722219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45997.722684722219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45997.722684722219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45997.722684722219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45997.722684722219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45997.722684722219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45997.722684722219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45997.722684722219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45997.722684722219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45997.722684722219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45997.722684722219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45997.722684722219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45997.722684722219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45997.722684722219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45997.722684722219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45997.722684722219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45997.722684722219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45997.722684722219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45997.722684722219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45997.722684722219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45997.722684722219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45997.722684722219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45997.722684722219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45997.722684722219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45997.722684722219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45997.722684722219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45997.722684722219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45997.722684722219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45997.722684722219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45997.722684722219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45997.722684722219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45997.722684722219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45997.722684722219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45997.722684722219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45997.722684722219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45997.722684722219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45997.722684722219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45997.722684722219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45997.722684722219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45997.722684722219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45997.722684722219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45997.722684722219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45997.722684722219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45997.722684722219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45997.722684722219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45997.722684722219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45997.722684722219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45997.722684722219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45997.722684722219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45997.722684722219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45997.722684722219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45997.722684722219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45997.722684722219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45997.722684722219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45997.722684722219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45997.722684722219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45997.722684722219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45997.722684722219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45997.722684722219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45997.722684722219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45997.722684722219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45997.722684722219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45997.722684722219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45997.722684722219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45997.722684722219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45997.722684722219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45997.722684722219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45997.722684722219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45997.722684722219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45997.722684722219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45997.722684722219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45997.722684722219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45997.722684722219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45997.722684722219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45997.722684722219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45997.722684722219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45997.722684722219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45997.722684722219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45997.722684722219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45997.722684722219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45997.722684722219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45997.722684722219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45997.722684722219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45997.722684722219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45997.722684722219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45997.722684722219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45997.722684722219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45997.722684722219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45997.722684722219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45997.722684722219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45997.722684722219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45997.722684722219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45997.722684722219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45997.722684722219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45997.722684722219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45997.722684722219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45997.722684722219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45997.722684722219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45997.722684722219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45997.722684722219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45997.722684722219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45997.722684722219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45997.722684722219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45997.722684722219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45997.722684722219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45997.722684722219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45997.722684722219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45997.722684722219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45997.722684722219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45997.722684722219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45997.722684722219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45997.722684722219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45997.722684722219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45997.722684722219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45997.722684722219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45997.722684722219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45997.722684722219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45997.722684722219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45997.722684722219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45997.722684722219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45997.722684722219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45997.722684722219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45997.722684722219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45997.722684722219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45997.722684722219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45997.722684722219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45997.722684722219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45997.722684722219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45997.722684722219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45997.722684722219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45997.722684722219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45997.722684722219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45997.722684722219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45997.722684722219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45997.722684722219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45997.722684722219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45997.722684722219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45997.722684722219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45997.722684722219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45997.722684722219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45997.722684722219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45997.722684722219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45997.722684722219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45997.722684722219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45997.722684722219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45997.722684722219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45997.722684722219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45997.722684722219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45997.722684722219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45997.722684722219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45997.722684722219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45997.722684722219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45997.722684722219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45997.722684722219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45997.722684722219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45997.722684722219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45997.722684722219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45997.722684722219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45997.722684722219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45997.722684722219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45997.722684722219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45997.722684722219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45997.722684722219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45997.722684722219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45997.722684722219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45997.722684722219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45997.722684722219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45997.722684722219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45997.722684722219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45997.722684722219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45997.722684722219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45997.722684722219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45997.722684722219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45997.722684722219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45997.722684722219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45997.722684722219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45997.722684722219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45997.722684722219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45997.722684722219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45997.722684722219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45997.722684722219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45997.722684722219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45997.722684722219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45997.722684722219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45997.722684722219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45997.722684722219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45997.722684722219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45997.722684722219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45997.722684722219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45997.722684722219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45997.722684722219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45997.722684722219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45997.722684722219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45997.722684722219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45997.722684722219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45997.722684722219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45997.722684722219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45997.722684722219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45997.722684722219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45997.722684722219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45997.722684722219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45997.722684722219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45997.722684722219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45997.722684722219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45997.722684722219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45997.722684722219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45997.722684722219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45997.722684722219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45997.722684722219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45997.722684722219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45997.722684722219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45997.722684722219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45997.722684722219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45997.722684722219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45997.722684722219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45997.722684722219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45997.722684722219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45997.722684722219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45997.722684722219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45997.722684722219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45997.722684722219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45997.722684722219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45997.722684722219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45997.722684722219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45997.722684722219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45997.722684722219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45997.722684722219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45997.722684722219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45997.722684722219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45997.722684722219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45997.722684722219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45997.722684722219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45997.722684722219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45997.722684722219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45997.722684722219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45997.722684722219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45997.722684722219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45997.722684722219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45997.722684722219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45997.722684722219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45997.722684722219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45997.722684722219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45997.722684722219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45997.722684722219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45997.722684722219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45997.722684722219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45997.722684722219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45997.722684722219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45997.722684722219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45997.722684722219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45997.722684722219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45997.722684722219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45997.722684722219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45997.722684722219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45997.722684722219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45997.722684722219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45997.722684722219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45997.722684722219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45997.722684722219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45997.722684722219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45997.722684722219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45997.722684722219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45997.722684722219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45997.722684722219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45997.722684722219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45997.722684722219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45997.722684722219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45997.722684722219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45997.722684722219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45997.722684722219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45997.722684722219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45997.722684722219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45997.722684722219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45997.722684722219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45997.722684722219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45997.722684722219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45997.722684722219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45997.722684722219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45997.722684722219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45997.722684722219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45997.722684722219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45997.722684722219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45997.722684722219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45997.722684722219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45997.722684722219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45997.722684722219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45997.722684722219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45997.722684722219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45997.722684722219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45997.722684722219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45997.722684722219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45997.722684722219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45997.722684722219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45997.722684722219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45997.722684722219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45997.722684722219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45997.722684722219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45997.722684722219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45997.722684722219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45997.722684722219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45997.722684722219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45997.722684722219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45997.722684722219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45997.722684722219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45997.722684722219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45997.722684722219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45997.722684722219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45997.722684722219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45997.722684722219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45997.722684722219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45997.722684722219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45997.722684722219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45997.722684722219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45997.722684722219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45997.722684722219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45997.722684722219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45997.722684722219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45997.722684722219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45997.722684722219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45997.722684722219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45997.722684722219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45997.722684722219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45997.722684722219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45997.722684722219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45997.722684722219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45997.722684722219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45997.722684722219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45997.722684722219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45997.722684722219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45997.722684722219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45997.722684722219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45997.722684722219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45997.722684722219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45997.722684722219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45997.722684722219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45997.722684722219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45997.722684722219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45997.722684722219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45997.722684722219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45997.722684722219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45997.722684722219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45997.722684722219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45997.722684722219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45997.722684722219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45997.722684722219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45997.722684722219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45997.722684722219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45997.722684722219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45997.722684722219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45997.722684722219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45997.722684722219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45997.722684722219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45997.722684722219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45997.722684722219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45997.722684722219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45997.722684722219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45997.722684722219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45997.722684722219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45997.722684722219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45997.722684722219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45997.722684722219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45997.722684722219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45997.722684722219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45997.722684722219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45997.722684722219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45997.722684722219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45997.722684722219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45997.722684722219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45997.722684722219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45997.722684722219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45997.722684722219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45997.722684722219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45997.722684722219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45997.722684722219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45997.722684722219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45997.722684722219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45997.722684722219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45997.722684722219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45997.722684722219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45997.722684722219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45997.722684722219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45997.722684722219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45997.722684722219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45997.722684722219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45997.722684722219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45997.722684722219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45997.722684722219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45997.722684722219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45997.722684722219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45997.722684722219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45997.722684722219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45997.722684722219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45997.722684722219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45997.722684722219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45997.722684722219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45997.722684722219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45997.722684722219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45997.722684722219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45997.722684722219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45997.722684722219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45997.722684722219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45997.722684722219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45997.722684722219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45997.722684722219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45997.722684722219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45997.722684722219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45997.722684722219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45997.722684722219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45997.722684722219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45997.722684722219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45997.722684722219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45997.722684722219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45997.722684722219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45997.722684722219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45997.722684722219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45997.722684722219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45997.722684722219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45997.722684722219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45997.722684722219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45997.722684722219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45997.722684722219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45997.722684722219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45997.722684722219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45997.722684722219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45997.722684722219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45997.722684722219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45997.722684722219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45997.722684722219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45997.722684722219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45997.722684722219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45997.722684722219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45997.722684722219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45997.722684722219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45997.722684722219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45997.722684722219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45997.722684722219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45997.722684722219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45997.722684722219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45997.722684722219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45997.722684722219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45997.722684722219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45997.722684722219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45997.722684722219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45997.722684722219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45997.722684722219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45997.722684722219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45997.722684722219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45997.722684722219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45997.722684722219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45997.722684722219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45997.722684722219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45997.722684722219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45997.722684722219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45997.722684722219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45997.722684722219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45997.722684722219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45997.722684722219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45997.722684722219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45997.722684722219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45997.722684722219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45997.722684722219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45997.722684722219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45997.722684722219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45997.722684722219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45997.722684722219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45997.722684722219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45997.722684722219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45997.722684722219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45997.722684722219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45997.722684722219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45997.722684722219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45997.722684722219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45997.722684722219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45997.722684722219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45997.722684722219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45997.722684722219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45997.722684722219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45997.722684722219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45997.722684722219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45997.722684722219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45997.722684722219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45997.722684722219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45997.722684722219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45997.722684722219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45997.722684722219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45997.722684722219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45997.722684722219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45997.722684722219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45997.722684722219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45997.722684722219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45997.722684722219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45997.722684722219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45997.722684722219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45997.722684722219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45997.722684722219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45997.722684722219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45997.722684722219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45997.722684722219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45997.722684722219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45997.722684722219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45997.722684722219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45997.722684722219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45997.722684722219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45997.722684722219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45997.722684722219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45997.722684722219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45997.722684722219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45997.722684722219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45997.722684722219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45997.722684722219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45997.722684722219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45997.722684722219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45997.722684722219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45997.722684722219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45997.722684722219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45997.722684722219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45997.722684722219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45997.722684722219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45997.722684722219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45997.722684722219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45997.722684722219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45997.722684722219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45997.722684722219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45997.722684722219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45997.722684722219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45997.722684722219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45997.722684722219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45997.722684722219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45997.722684722219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45997.722684722219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294.24196712962294</v>
      </c>
      <c r="H2" s="91">
        <v>45703.474768518521</v>
      </c>
      <c r="I2" s="91" t="str">
        <f>IFERROR(VLOOKUP(D2,DB!A:F,6,0),"")</f>
        <v>SCECO</v>
      </c>
      <c r="J2" s="91" t="str">
        <f>IFERROR(VLOOKUP(D2,DB!A:G,7,0),"")</f>
        <v>Dead</v>
      </c>
      <c r="K2" s="93" t="s">
        <v>39125</v>
      </c>
      <c r="L2" s="87" t="str">
        <f>IFERROR(VLOOKUP(D2,DB!A:I,9,0),"")</f>
        <v>Latis</v>
      </c>
    </row>
    <row r="3" spans="1:16" ht="33.75" customHeight="1">
      <c r="A3" s="107" t="s">
        <v>39126</v>
      </c>
      <c r="B3" s="107" t="str">
        <f>IFERROR(VLOOKUP(D3,DB!A:K,11,0),"")</f>
        <v>R4</v>
      </c>
      <c r="C3" s="89">
        <v>2</v>
      </c>
      <c r="D3" s="87" t="s">
        <v>32840</v>
      </c>
      <c r="E3" s="90" t="s">
        <v>39106</v>
      </c>
      <c r="F3" s="91">
        <v>45997.492002314815</v>
      </c>
      <c r="G3" s="92">
        <f t="shared" ref="G3:G63" ca="1" si="0">IFERROR(NOW()-F3,"")</f>
        <v>0.23068240740394685</v>
      </c>
      <c r="H3" s="91">
        <v>45997.474282407406</v>
      </c>
      <c r="I3" s="107" t="str">
        <f>IFERROR(VLOOKUP(D3,DB!A:F,6,0),"")</f>
        <v>SCECO</v>
      </c>
      <c r="J3" s="107" t="str">
        <f>IFERROR(VLOOKUP(D3,DB!A:G,7,0),"")</f>
        <v>Dead</v>
      </c>
      <c r="K3" s="93" t="s">
        <v>39127</v>
      </c>
      <c r="L3" s="87" t="str">
        <f>IFERROR(VLOOKUP(D3,DB!A:I,9,0),"")</f>
        <v>Latis</v>
      </c>
    </row>
    <row r="4" spans="1:16" ht="15" customHeight="1">
      <c r="A4" s="107" t="s">
        <v>39128</v>
      </c>
      <c r="B4" s="107" t="str">
        <f>IFERROR(VLOOKUP(D4,DB!A:K,11,0),"")</f>
        <v>R4</v>
      </c>
      <c r="C4" s="89">
        <v>2</v>
      </c>
      <c r="D4" s="87" t="s">
        <v>30656</v>
      </c>
      <c r="E4" s="90" t="s">
        <v>39109</v>
      </c>
      <c r="F4" s="91">
        <v>45997.533333333333</v>
      </c>
      <c r="G4" s="92">
        <f t="shared" ca="1" si="0"/>
        <v>0.18935138888627989</v>
      </c>
      <c r="H4" s="91">
        <v>45997.522280092591</v>
      </c>
      <c r="I4" s="107" t="str">
        <f>IFERROR(VLOOKUP(D4,DB!A:F,6,0),"")</f>
        <v>Generator-SG</v>
      </c>
      <c r="J4" s="107" t="str">
        <f>IFERROR(VLOOKUP(D4,DB!A:G,7,0),"")</f>
        <v>Good</v>
      </c>
      <c r="K4" s="93" t="s">
        <v>39129</v>
      </c>
      <c r="L4" s="87" t="str">
        <f>IFERROR(VLOOKUP(D4,DB!A:I,9,0),"")</f>
        <v>Latis</v>
      </c>
    </row>
    <row r="5" spans="1:16" ht="15" customHeight="1">
      <c r="A5" s="107" t="s">
        <v>39130</v>
      </c>
      <c r="B5" s="107" t="str">
        <f>IFERROR(VLOOKUP(D5,DB!A:K,11,0),"")</f>
        <v>R4</v>
      </c>
      <c r="C5" s="89">
        <v>1</v>
      </c>
      <c r="D5" s="87" t="s">
        <v>36141</v>
      </c>
      <c r="E5" s="90" t="s">
        <v>39106</v>
      </c>
      <c r="F5" s="91"/>
      <c r="G5" s="92">
        <f t="shared" ca="1" si="0"/>
        <v>45997.722684722219</v>
      </c>
      <c r="H5" s="91">
        <v>45997.627418981479</v>
      </c>
      <c r="I5" s="107" t="str">
        <f>IFERROR(VLOOKUP(D5,DB!A:F,6,0),"")</f>
        <v>SCECO</v>
      </c>
      <c r="J5" s="107" t="str">
        <f>IFERROR(VLOOKUP(D5,DB!A:G,7,0),"")</f>
        <v>Dead</v>
      </c>
      <c r="K5" s="93" t="s">
        <v>39131</v>
      </c>
      <c r="L5" s="87" t="str">
        <f>IFERROR(VLOOKUP(D5,DB!A:I,9,0),"")</f>
        <v>Latis</v>
      </c>
    </row>
    <row r="6" spans="1:16" ht="15" customHeight="1">
      <c r="A6" s="107"/>
      <c r="B6" s="107" t="str">
        <f>IFERROR(VLOOKUP(D6,DB!A:K,11,0),"")</f>
        <v/>
      </c>
      <c r="C6" s="89"/>
      <c r="D6" s="87"/>
      <c r="E6" s="90"/>
      <c r="F6" s="91"/>
      <c r="G6" s="92">
        <f t="shared" ca="1" si="0"/>
        <v>45997.722684722219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45997.722684722219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45997.722684722219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45997.722684722219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45997.722684722219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45997.722684722219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45997.722684722219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45997.722684722219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45997.722684722219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45997.722684722219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45997.722684722219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45997.722684722219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45997.722684722219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45997.722684722219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45997.722684722219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45997.722684722219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45997.722684722219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45997.722684722219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45997.722684722219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45997.722684722219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45997.722684722219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45997.722684722219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45997.722684722219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45997.722684722219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45997.722684722219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45997.722684722219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45997.722684722219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45997.722684722219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45997.722684722219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45997.722684722219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45997.722684722219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45997.722684722219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45997.722684722219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45997.722684722219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45997.722684722219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45997.722684722219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45997.722684722219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45997.722684722219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45997.722684722219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45997.722684722219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45997.722684722219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45997.722684722219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45997.722684722219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45997.722684722219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45997.722684722219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45997.722684722219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45997.722684722219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45997.722684722219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45997.722684722219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45997.722684722219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45997.722684722219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45997.722684722219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45997.722684722219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45997.722684722219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45997.722684722219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45997.722684722219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45997.722684722219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45997.722684722219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45997.722684722219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45997.722684722219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45997.722684722219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45997.722684722219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45997.722684722219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45997.722684722219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45997.722684722219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45997.722684722219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45997.722684722219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45997.722684722219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45997.722684722219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45997.722684722219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45997.722684722219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45997.722684722219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45997.722684722219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45997.722684722219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45997.722684722219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45997.722684722219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45997.722684722219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45997.722684722219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45997.722684722219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45997.722684722219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45997.722684722219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45997.722684722219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45997.722684722219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45997.722684722219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45997.722684722219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45997.722684722219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45997.722684722219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45997.722684722219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45997.722684722219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45997.722684722219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45997.722684722219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45997.722684722219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45997.722684722219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45997.722684722219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45997.722684722219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45997.722684722219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45997.722684722219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45997.722684722219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45997.722684722219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45997.722684722219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45997.722684722219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45997.722684722219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45997.722684722219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45997.722684722219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45997.722684722219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45997.722684722219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45997.722684722219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45997.722684722219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45997.722684722219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45997.722684722219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45997.722684722219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45997.722684722219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45997.722684722219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45997.722684722219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45997.722684722219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45997.722684722219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45997.722684722219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45997.722684722219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45997.722684722219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45997.722684722219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45997.722684722219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45997.722684722219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45997.722684722219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45997.722684722219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45997.722684722219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45997.722684722219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45997.722684722219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45997.722684722219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45997.722684722219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45997.722684722219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45997.722684722219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45997.722684722219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45997.722684722219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45997.722684722219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45997.722684722219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45997.722684722219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45997.722684722219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45997.722684722219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45997.722684722219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45997.722684722219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45997.722684722219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45997.722684722219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45997.722684722219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45997.722684722219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45997.722684722219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45997.722684722219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45997.722684722219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45997.722684722219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45997.722684722219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45997.722684722219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45997.722684722219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45997.722684722219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45997.722684722219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45997.722684722219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45997.722684722219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45997.722684722219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45997.722684722219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45997.722684722219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45997.722684722219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45997.722684722219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45997.722684722219</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45997.722684722219</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45997.722684722219</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45997.722684722219</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45997.722684722219</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45997.722684722219</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45997.722684722219</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45997.722684722219</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K12" sqref="K12"/>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105.89062453703082</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71.533807407402492</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49.061573611106724</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16.349386111105559</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0.61519629629037809</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33648</v>
      </c>
      <c r="E7" s="37" t="s">
        <v>39106</v>
      </c>
      <c r="F7" s="38">
        <v>45997.714965277781</v>
      </c>
      <c r="G7" s="131">
        <f t="shared" ref="G7:G38" ca="1" si="3">IFERROR(NOW()-F7,"")</f>
        <v>7.7194444384076633E-3</v>
      </c>
      <c r="H7" s="38">
        <v>45997.692743055559</v>
      </c>
      <c r="I7" s="37" t="str">
        <f>IFERROR(VLOOKUP(D7,DB!A:F,6,0),"")</f>
        <v>SCECO</v>
      </c>
      <c r="J7" s="37" t="str">
        <f>IFERROR(VLOOKUP(D7,DB!A:G,7,0),"")</f>
        <v>Vandalized</v>
      </c>
      <c r="K7" s="37" t="s">
        <v>39143</v>
      </c>
      <c r="L7" s="37" t="str">
        <f>IFERROR(VLOOKUP(D7,DB!A:I,9,0),"")</f>
        <v>Latis</v>
      </c>
    </row>
    <row r="8" spans="1:13">
      <c r="A8" s="37"/>
      <c r="B8" s="37" t="str">
        <f>IFERROR(VLOOKUP(D8,DB!A:K,11,0),"")</f>
        <v/>
      </c>
      <c r="C8" s="37"/>
      <c r="D8" s="37"/>
      <c r="E8" s="37"/>
      <c r="F8" s="38"/>
      <c r="G8" s="131">
        <f t="shared" ca="1" si="3"/>
        <v>45997.722684722219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45997.722684722219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45997.722684722219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45997.722684722219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45997.722684722219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45997.722684722219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45997.722684722219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45997.722684722219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45997.722684722219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45997.722684722219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45997.722684722219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45997.722684722219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45997.722684722219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45997.722684722219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45997.722684722219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45997.722684722219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45997.722684722219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45997.722684722219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45997.722684722219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45997.722684722219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45997.722684722219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45997.722684722219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45997.722684722219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45997.722684722219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45997.722684722219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45997.722684722219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45997.722684722219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45997.722684722219</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45997.722684722219</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33777</v>
      </c>
      <c r="E2" s="138" t="s">
        <v>39106</v>
      </c>
      <c r="F2" s="117"/>
      <c r="G2" s="72">
        <f t="shared" ref="G2:G42" ca="1" si="0">IFERROR(NOW()-F2,"-")</f>
        <v>45997.722684722219</v>
      </c>
      <c r="H2" s="117">
        <v>45997.700937499998</v>
      </c>
      <c r="I2" s="115" t="str">
        <f>IFERROR(VLOOKUP(D2,DB!A:F,6,0),"")</f>
        <v>SCECO</v>
      </c>
      <c r="J2" s="115" t="str">
        <f>IFERROR(VLOOKUP(D2,DB!A:G,7,0),"")</f>
        <v>Vandalized</v>
      </c>
      <c r="K2" s="118" t="s">
        <v>39145</v>
      </c>
      <c r="L2" s="133" t="str">
        <f>IFERROR(VLOOKUP(D2,DB!A:I,9,0),"")</f>
        <v>Latis</v>
      </c>
    </row>
    <row r="3" spans="1:16382" ht="31.5" customHeight="1">
      <c r="A3" s="114"/>
      <c r="B3" s="115" t="str">
        <f>IFERROR(VLOOKUP(D3,DB!A:K,11,0),"")</f>
        <v/>
      </c>
      <c r="C3" s="116"/>
      <c r="D3" s="115"/>
      <c r="E3" s="138"/>
      <c r="F3" s="117"/>
      <c r="G3" s="72">
        <f t="shared" ca="1" si="0"/>
        <v>45997.722684722219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45997.722684722219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45997.722684722219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45997.722684722219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45997.722684722219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45997.722684722219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45997.722684722219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45997.722684722219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45997.722684722219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45997.722684722219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45997.722684722219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45997.722684722219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45997.722684722219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45997.722684722219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45997.722684722219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45997.722684722219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45997.722684722219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45997.722684722219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45997.722684722219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45997.722684722219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45997.722684722219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45997.722684722219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45997.722684722219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45997.722684722219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45997.722684722219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45997.722684722219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45997.722684722219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45997.722684722219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45997.722684722219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45997.722684722219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45997.722684722219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45997.722684722219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45997.722684722219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45997.722684722219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45997.722684722219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45997.722684722219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45997.722684722219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45997.722684722219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45997.722684722219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45997.722684722219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ref="G43:G106" ca="1" si="1">IFERROR(NOW()-F43,"-")</f>
        <v>45997.722684722219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45997.722684722219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45997.722684722219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45997.722684722219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45997.722684722219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45997.722684722219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45997.722684722219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45997.722684722219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45997.722684722219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45997.722684722219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45997.722684722219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45997.722684722219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45997.722684722219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45997.722684722219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45997.722684722219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45997.722684722219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45997.722684722219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45997.722684722219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45997.722684722219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45997.722684722219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45997.722684722219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45997.722684722219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45997.722684722219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45997.722684722219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45997.722684722219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45997.722684722219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45997.722684722219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45997.722684722219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45997.722684722219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45997.722684722219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45997.722684722219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45997.722684722219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45997.722684722219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45997.722684722219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45997.722684722219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45997.722684722219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45997.722684722219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45997.722684722219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45997.722684722219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45997.722684722219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45997.722684722219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45997.722684722219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45997.722684722219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45997.722684722219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45997.722684722219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45997.722684722219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45997.722684722219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45997.722684722219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45997.722684722219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45997.722684722219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45997.722684722219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45997.722684722219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45997.722684722219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45997.722684722219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45997.722684722219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45997.722684722219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45997.722684722219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45997.722684722219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45997.722684722219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45997.722684722219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45997.722684722219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45997.722684722219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45997.722684722219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45997.722684722219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ref="G107:G170" ca="1" si="2">IFERROR(NOW()-F107,"-")</f>
        <v>45997.722684722219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45997.722684722219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45997.722684722219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45997.722684722219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45997.722684722219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45997.722684722219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45997.722684722219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45997.722684722219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45997.722684722219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45997.722684722219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45997.722684722219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45997.722684722219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45997.722684722219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45997.722684722219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45997.722684722219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45997.722684722219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45997.722684722219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45997.722684722219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45997.722684722219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45997.722684722219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45997.722684722219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45997.722684722219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45997.722684722219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45997.722684722219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45997.722684722219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45997.722684722219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45997.722684722219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45997.722684722219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45997.722684722219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45997.722684722219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45997.722684722219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45997.722684722219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45997.722684722219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45997.722684722219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45997.722684722219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45997.722684722219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45997.722684722219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45997.722684722219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45997.722684722219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45997.722684722219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45997.722684722219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45997.722684722219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45997.722684722219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45997.722684722219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45997.722684722219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45997.722684722219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45997.722684722219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45997.722684722219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45997.722684722219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45997.722684722219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45997.722684722219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45997.722684722219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45997.722684722219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45997.722684722219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45997.722684722219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45997.722684722219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45997.722684722219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45997.722684722219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45997.722684722219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45997.722684722219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45997.722684722219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45997.722684722219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45997.722684722219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45997.722684722219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ref="G171:G234" ca="1" si="3">IFERROR(NOW()-F171,"-")</f>
        <v>45997.722684722219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45997.722684722219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45997.722684722219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45997.722684722219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45997.722684722219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45997.722684722219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45997.722684722219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45997.722684722219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45997.722684722219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45997.722684722219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45997.722684722219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45997.722684722219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45997.722684722219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45997.722684722219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45997.722684722219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45997.722684722219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45997.722684722219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45997.722684722219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45997.722684722219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45997.722684722219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45997.722684722219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45997.722684722219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45997.722684722219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45997.722684722219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45997.722684722219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45997.722684722219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45997.722684722219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45997.722684722219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45997.722684722219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45997.722684722219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45997.722684722219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45997.722684722219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45997.722684722219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45997.722684722219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45997.722684722219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45997.722684722219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45997.722684722219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45997.722684722219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45997.722684722219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45997.722684722219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45997.722684722219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45997.722684722219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45997.722684722219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45997.722684722219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45997.722684722219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45997.722684722219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45997.722684722219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45997.722684722219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45997.722684722219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45997.722684722219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45997.722684722219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45997.722684722219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45997.722684722219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45997.722684722219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45997.722684722219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45997.722684722219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45997.722684722219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45997.722684722219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45997.722684722219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45997.722684722219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45997.722684722219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45997.722684722219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45997.722684722219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45997.722684722219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ref="G235:G298" ca="1" si="4">IFERROR(NOW()-F235,"-")</f>
        <v>45997.722684722219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45997.722684722219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45997.722684722219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45997.722684722219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45997.722684722219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45997.722684722219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45997.722684722219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45997.722684722219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45997.722684722219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45997.722684722219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45997.722684722219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45997.722684722219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45997.722684722219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45997.722684722219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45997.722684722219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45997.722684722219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45997.722684722219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45997.722684722219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45997.722684722219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45997.722684722219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45997.722684722219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45997.722684722219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45997.722684722219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45997.722684722219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45997.722684722219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45997.722684722219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45997.722684722219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45997.722684722219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45997.722684722219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45997.722684722219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45997.722684722219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45997.722684722219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45997.722684722219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45997.722684722219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45997.722684722219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45997.722684722219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45997.722684722219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45997.722684722219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45997.722684722219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45997.722684722219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45997.722684722219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45997.722684722219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45997.722684722219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45997.722684722219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45997.722684722219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45997.722684722219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45997.722684722219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45997.722684722219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45997.722684722219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45997.722684722219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45997.722684722219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45997.722684722219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45997.722684722219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45997.722684722219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45997.722684722219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45997.722684722219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45997.722684722219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45997.722684722219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45997.722684722219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45997.722684722219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45997.722684722219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45997.722684722219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45997.722684722219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45997.722684722219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ref="G299:G362" ca="1" si="5">IFERROR(NOW()-F299,"-")</f>
        <v>45997.722684722219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45997.722684722219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45997.722684722219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45997.722684722219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45997.722684722219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45997.722684722219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45997.722684722219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45997.722684722219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45997.722684722219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45997.722684722219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45997.722684722219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45997.722684722219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45997.722684722219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45997.722684722219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45997.722684722219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45997.722684722219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45997.722684722219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45997.722684722219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45997.722684722219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45997.722684722219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45997.722684722219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45997.722684722219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45997.722684722219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45997.722684722219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45997.722684722219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45997.722684722219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45997.722684722219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45997.722684722219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45997.722684722219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45997.722684722219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45997.722684722219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45997.722684722219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45997.722684722219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45997.722684722219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45997.722684722219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45997.722684722219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45997.722684722219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45997.722684722219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45997.722684722219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45997.722684722219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45997.722684722219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45997.722684722219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45997.722684722219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45997.722684722219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45997.722684722219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45997.722684722219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45997.722684722219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45997.722684722219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45997.722684722219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45997.722684722219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45997.722684722219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45997.722684722219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45997.722684722219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45997.722684722219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45997.722684722219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45997.722684722219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45997.722684722219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45997.722684722219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45997.722684722219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45997.722684722219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45997.722684722219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45997.722684722219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45997.722684722219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45997.722684722219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ref="G363:G426" ca="1" si="6">IFERROR(NOW()-F363,"-")</f>
        <v>45997.722684722219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45997.722684722219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45997.722684722219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45997.722684722219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45997.722684722219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45997.722684722219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45997.722684722219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45997.722684722219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45997.722684722219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45997.722684722219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45997.722684722219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45997.722684722219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45997.722684722219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45997.722684722219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45997.722684722219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45997.722684722219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45997.722684722219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45997.722684722219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45997.722684722219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45997.722684722219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45997.722684722219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45997.722684722219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45997.722684722219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45997.722684722219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45997.722684722219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45997.722684722219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45997.722684722219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45997.722684722219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45997.722684722219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45997.722684722219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45997.722684722219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45997.722684722219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45997.722684722219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45997.722684722219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45997.722684722219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45997.722684722219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45997.722684722219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45997.722684722219</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45997.722684722219</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45997.722684722219</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45997.722684722219</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45997.722684722219</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45997.722684722219</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45997.722684722219</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45997.722684722219</v>
      </c>
      <c r="H407" s="117"/>
      <c r="I407" s="115" t="str">
        <f>IFERROR(VLOOKUP(D407,DB!A:F,6,0),"")</f>
        <v/>
      </c>
      <c r="J407" s="115" t="str">
        <f>IFERROR(VLOOKUP(D407,DB!A:G,7,0),"")</f>
        <v/>
      </c>
      <c r="K407" s="118"/>
      <c r="L407" s="133" t="str">
        <f>IFERROR(VLOOKUP(D407,DB!A:I,9,0),"")</f>
        <v/>
      </c>
    </row>
    <row r="408" spans="1:12" ht="31.5" customHeight="1">
      <c r="A408" s="139"/>
      <c r="B408" s="140" t="str">
        <f>IFERROR(VLOOKUP(D408,DB!A:K,11,0),"")</f>
        <v/>
      </c>
      <c r="C408" s="141"/>
      <c r="D408" s="140"/>
      <c r="E408" s="138"/>
      <c r="F408" s="142"/>
      <c r="G408" s="143">
        <f t="shared" ca="1" si="6"/>
        <v>45997.722684722219</v>
      </c>
      <c r="H408" s="142"/>
      <c r="I408" s="140" t="str">
        <f>IFERROR(VLOOKUP(D408,DB!A:F,6,0),"")</f>
        <v/>
      </c>
      <c r="J408" s="140" t="str">
        <f>IFERROR(VLOOKUP(D408,DB!A:G,7,0),"")</f>
        <v/>
      </c>
      <c r="K408" s="144"/>
      <c r="L408" s="145" t="str">
        <f>IFERROR(VLOOKUP(D408,DB!A:I,9,0),"")</f>
        <v/>
      </c>
    </row>
  </sheetData>
  <dataValidations count="2">
    <dataValidation allowBlank="1" showInputMessage="1" showErrorMessage="1" sqref="E1" xr:uid="{9E1BC488-8814-4F8A-8DBE-742B3278AB71}"/>
    <dataValidation type="list" allowBlank="1" showInputMessage="1" showErrorMessage="1" sqref="E2:E4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2025-12-06T14:22:41Z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