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12" documentId="120_S{2AC9BD13-BADA-5192-A53E-5A8FF88502F6}" xr6:coauthVersionLast="47" xr6:coauthVersionMax="47" xr10:uidLastSave="{31551C16-AAA0-4BE1-AC11-0420ED1675F6}"/>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 i="1" l="1"/>
  <c r="G7" i="5"/>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6" i="1"/>
  <c r="I7"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J3"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I3" i="1"/>
  <c r="I4" i="1"/>
  <c r="I5"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<sst xmlns="http://schemas.openxmlformats.org/spreadsheetml/2006/main" count="180301" uniqueCount="39134">
  <si>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</si>
  <si>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</si>
  <si>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</si>
  <si>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</si>
  <si>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</si>
  <si>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</si>
  <si>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</si>
  <si>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</si>
  <si>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</si>
  <si>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</si>
  <si>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</si>
  <si>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</si>
  <si>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</si>
  <si>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</si>
  <si>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</si>
  <si>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</si>
  <si>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</si>
  <si>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</si>
  <si>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</si>
  <si>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</si>
  <si>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</si>
  <si>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</si>
  <si>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</si>
  <si>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</si>
  <si>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</si>
  <si>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</si>
  <si>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</si>
  <si>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</si>
  <si>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</si>
  <si>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</si>
  <si>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</si>
  <si>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</si>
  <si>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</si>
  <si>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</si>
  <si>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</si>
  <si>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</si>
  <si>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</si>
  <si>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</si>
  <si>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</si>
  <si>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</si>
  <si>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</si>
  <si>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</si>
  <si>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</si>
  <si>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</si>
  <si>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</si>
  <si>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</si>
  <si>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</si>
  <si>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</si>
  <si>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</si>
  <si>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</si>
  <si>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</si>
  <si>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</si>
  <si>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</si>
  <si>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</si>
  <si>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</si>
  <si>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</si>
  <si>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</si>
  <si>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</si>
  <si>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</si>
  <si>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</si>
  <si>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</si>
  <si>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</si>
  <si>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</si>
  <si>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</si>
  <si>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</si>
  <si>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</si>
  <si>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</si>
  <si>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</si>
  <si>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</si>
  <si>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</si>
  <si>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</si>
  <si>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</si>
  <si>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</si>
  <si>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</si>
  <si>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</si>
  <si>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</si>
  <si>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</si>
  <si>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</si>
  <si>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</si>
  <si>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</si>
  <si>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</si>
  <si>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</si>
  <si>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</si>
  <si>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</si>
  <si>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</si>
  <si>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</si>
  <si>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</si>
  <si>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</si>
  <si>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</si>
  <si>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</si>
  <si>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</si>
  <si>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</si>
  <si>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</si>
  <si>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</si>
  <si>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</si>
  <si>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</si>
  <si>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</si>
  <si>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</si>
  <si>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</si>
  <si>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</si>
  <si>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</si>
  <si>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</si>
  <si>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</si>
  <si>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</si>
  <si>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</si>
  <si>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</si>
  <si>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</si>
  <si>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</si>
  <si>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</si>
  <si>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</si>
  <si>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</si>
  <si>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</si>
  <si>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</si>
  <si>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</si>
  <si>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</si>
  <si>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</si>
  <si>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</si>
  <si>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</si>
  <si>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</si>
  <si>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</si>
  <si>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</si>
  <si>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</si>
  <si>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</si>
  <si>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</si>
  <si>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</si>
  <si>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</si>
  <si>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</si>
  <si>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</si>
  <si>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</si>
  <si>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</si>
  <si>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</si>
  <si>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</si>
  <si>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</si>
  <si>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</si>
  <si>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</si>
  <si>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</si>
  <si>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</si>
  <si>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</si>
  <si>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</si>
  <si>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</si>
  <si>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</si>
  <si>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</si>
  <si>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</si>
  <si>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</si>
  <si>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</si>
  <si>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</si>
  <si>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</si>
  <si>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</si>
  <si>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</si>
  <si>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</si>
  <si>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</si>
  <si>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</si>
  <si>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</si>
  <si>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</si>
  <si>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</si>
  <si>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</si>
  <si>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</si>
  <si>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</si>
  <si>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</si>
  <si>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</si>
  <si>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</si>
  <si>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</si>
  <si>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</si>
  <si>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</si>
  <si>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</si>
  <si>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</si>
  <si>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</si>
  <si>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</si>
  <si>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</si>
  <si>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</si>
  <si>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</si>
  <si>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</si>
  <si>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</si>
  <si>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</si>
  <si>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</si>
  <si>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</si>
  <si>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</si>
  <si>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</si>
  <si>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</si>
  <si>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</si>
  <si>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</si>
  <si>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</si>
  <si>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</si>
  <si>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</si>
  <si>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</si>
  <si>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</si>
  <si>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</si>
  <si>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</si>
  <si>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</si>
  <si>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</si>
  <si>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</si>
  <si>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</si>
  <si>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</si>
  <si>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</si>
  <si>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</si>
  <si>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</si>
  <si>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</si>
  <si>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</si>
  <si>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</si>
  <si>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</si>
  <si>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</si>
  <si>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</si>
  <si>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</si>
  <si>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</si>
  <si>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</si>
  <si>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</si>
  <si>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</si>
  <si>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</si>
  <si>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</si>
  <si>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</si>
  <si>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</si>
  <si>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</si>
  <si>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</si>
  <si>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</si>
  <si>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</si>
  <si>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</si>
  <si>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</si>
  <si>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</si>
  <si>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</si>
  <si>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</si>
  <si>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</si>
  <si>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</si>
  <si>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</si>
  <si>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</si>
  <si>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</si>
  <si>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</si>
  <si>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</si>
  <si>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</si>
  <si>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</si>
  <si>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</si>
  <si>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</si>
  <si>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</si>
  <si>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</si>
  <si>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</si>
  <si>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</si>
  <si>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</si>
  <si>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</si>
  <si>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</si>
  <si>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</si>
  <si>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</si>
  <si>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</si>
  <si>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</si>
  <si>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</si>
  <si>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</si>
  <si>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</si>
  <si>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</si>
  <si>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</si>
  <si>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</si>
  <si>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</si>
  <si>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</si>
  <si>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</si>
  <si>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</si>
  <si>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</si>
  <si>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</si>
  <si>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</si>
  <si>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</si>
  <si>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</si>
  <si>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</si>
  <si>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</si>
  <si>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</si>
  <si>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</si>
  <si>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</si>
  <si>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</si>
  <si>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</si>
  <si>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</si>
  <si>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</si>
  <si>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</si>
  <si>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</si>
  <si>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</si>
  <si>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</si>
  <si>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</si>
  <si>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</si>
  <si>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</si>
  <si>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</si>
  <si>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</si>
  <si>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</si>
  <si>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</si>
  <si>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</si>
  <si>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</si>
  <si>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</si>
  <si>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</si>
  <si>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</si>
  <si>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</si>
  <si>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</si>
  <si>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</si>
  <si>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</si>
  <si>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</si>
  <si>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</si>
  <si>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</si>
  <si>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</si>
  <si>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</si>
  <si>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</si>
  <si>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</si>
  <si>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</si>
  <si>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</si>
  <si>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</si>
  <si>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</si>
  <si>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</si>
  <si>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</si>
  <si>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</si>
  <si>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</si>
  <si>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</si>
  <si>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</si>
  <si>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</si>
  <si>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</si>
  <si>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</si>
  <si>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</si>
  <si>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</si>
  <si>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</si>
  <si>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</si>
  <si>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</si>
  <si>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</si>
  <si>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</si>
  <si>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</si>
  <si>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</si>
  <si>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</si>
  <si>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</si>
  <si>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</si>
  <si>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</si>
  <si>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</si>
  <si>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</si>
  <si>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</si>
  <si>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</si>
  <si>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</si>
  <si>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</si>
  <si>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</si>
  <si>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</si>
  <si>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</si>
  <si>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</si>
  <si>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</si>
  <si>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</si>
  <si>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</si>
  <si>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</si>
  <si>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</si>
  <si>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</si>
  <si>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</si>
  <si>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</si>
  <si>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</si>
  <si>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</si>
  <si>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</si>
  <si>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</si>
  <si>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</si>
  <si>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</si>
  <si>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</si>
  <si>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</si>
  <si>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</si>
  <si>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</si>
  <si>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</si>
  <si>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</si>
  <si>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</si>
  <si>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</si>
  <si>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</si>
  <si>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</si>
  <si>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</si>
  <si>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</si>
  <si>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</si>
  <si>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</si>
  <si>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</si>
  <si>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</si>
  <si>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</si>
  <si>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</si>
  <si>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</si>
  <si>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</si>
  <si>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</si>
  <si>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</si>
  <si>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</si>
  <si>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</si>
  <si>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</si>
  <si>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</si>
  <si>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</si>
  <si>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</si>
  <si>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</si>
  <si>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</si>
  <si>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</si>
  <si>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</si>
  <si>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</si>
  <si>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</si>
  <si>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</si>
  <si>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</si>
  <si>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</si>
  <si>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</si>
  <si>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</si>
  <si>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</si>
  <si>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</si>
  <si>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</si>
  <si>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</si>
  <si>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</si>
  <si>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</si>
  <si>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</si>
  <si>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</si>
  <si>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</si>
  <si>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</si>
  <si>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</si>
  <si>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</si>
  <si>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</si>
  <si>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</si>
  <si>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</si>
  <si>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</si>
  <si>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</si>
  <si>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</si>
  <si>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</si>
  <si>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</si>
  <si>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</si>
  <si>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</si>
  <si>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</si>
  <si>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</si>
  <si>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</si>
  <si>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</si>
  <si>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</si>
  <si>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</si>
  <si>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</si>
  <si>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</si>
  <si>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</si>
  <si>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</si>
  <si>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</si>
  <si>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</si>
  <si>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</si>
  <si>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</si>
  <si>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</si>
  <si>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</si>
  <si>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</si>
  <si>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</si>
  <si>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</si>
  <si>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</si>
  <si>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</si>
  <si>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</si>
  <si>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</si>
  <si>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</si>
  <si>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</si>
  <si>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</si>
  <si>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</si>
  <si>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</si>
  <si>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</si>
  <si>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</si>
  <si>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</si>
  <si>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</si>
  <si>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</si>
  <si>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</si>
  <si>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</si>
  <si>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</si>
  <si>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</si>
  <si>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</si>
  <si>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</si>
  <si>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</si>
  <si>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</si>
  <si>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</si>
  <si>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</si>
  <si>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</si>
  <si>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</si>
  <si>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</si>
  <si>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</si>
  <si>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</si>
  <si>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</si>
  <si>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</si>
  <si>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</si>
  <si>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</si>
  <si>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</si>
  <si>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</si>
  <si>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</si>
  <si>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</si>
  <si>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</si>
  <si>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</si>
  <si>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</si>
  <si>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</si>
  <si>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</si>
  <si>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</si>
  <si>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</si>
  <si>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</si>
  <si>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</si>
  <si>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</si>
  <si>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</si>
  <si>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</si>
  <si>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</si>
  <si>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</si>
  <si>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</si>
  <si>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</si>
  <si>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</si>
  <si>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</si>
  <si>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</si>
  <si>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</si>
  <si>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</si>
  <si>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</si>
  <si>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</si>
  <si>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</si>
  <si>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</si>
  <si>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</si>
  <si>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</si>
  <si>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</si>
  <si>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</si>
  <si>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</si>
  <si>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</si>
  <si>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</si>
  <si>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</si>
  <si>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</si>
  <si>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</si>
  <si>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</si>
  <si>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</si>
  <si>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</si>
  <si>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</si>
  <si>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</si>
  <si>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</si>
  <si>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</si>
  <si>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</si>
  <si>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</si>
  <si>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</si>
  <si>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</si>
  <si>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</si>
  <si>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</si>
  <si>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</si>
  <si>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</si>
  <si>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</si>
  <si>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</si>
  <si>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</si>
  <si>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</si>
  <si>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</si>
  <si>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</si>
  <si>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</si>
  <si>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</si>
  <si>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</si>
  <si>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</si>
  <si>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</si>
  <si>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</si>
  <si>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</si>
  <si>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</si>
  <si>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</si>
  <si>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</si>
  <si>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</si>
  <si>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</si>
  <si>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</si>
  <si>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</si>
  <si>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</si>
  <si>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</si>
  <si>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</si>
  <si>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</si>
  <si>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</si>
  <si>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</si>
  <si>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</si>
  <si>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</si>
  <si>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</si>
  <si>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</si>
  <si>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</si>
  <si>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</si>
  <si>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</si>
  <si>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</si>
  <si>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</si>
  <si>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</si>
  <si>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</si>
  <si>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</si>
  <si>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</si>
  <si>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</si>
  <si>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</si>
  <si>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</si>
  <si>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</si>
  <si>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</si>
  <si>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</si>
  <si>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</si>
  <si>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</si>
  <si>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</si>
  <si>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</si>
  <si>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</si>
  <si>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</si>
  <si>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</si>
  <si>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</si>
  <si>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</si>
  <si>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</si>
  <si>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</si>
  <si>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</si>
  <si>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</si>
  <si>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</si>
  <si>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</si>
  <si>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</si>
  <si>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</si>
  <si>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</si>
  <si>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</si>
  <si>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</si>
  <si>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</si>
  <si>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</si>
  <si>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</si>
  <si>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</si>
  <si>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</si>
  <si>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</si>
  <si>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</si>
  <si>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</si>
  <si>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</si>
  <si>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</si>
  <si>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</si>
  <si>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</si>
  <si>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</si>
  <si>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</si>
  <si>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</si>
  <si>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</si>
  <si>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</si>
  <si>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</si>
  <si>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</si>
  <si>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</si>
  <si>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</si>
  <si>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</si>
  <si>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</si>
  <si>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</si>
  <si>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</si>
  <si>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</si>
  <si>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</si>
  <si>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</si>
  <si>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</si>
  <si>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</si>
  <si>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</si>
  <si>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</si>
  <si>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</si>
  <si>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</si>
  <si>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</si>
  <si>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</si>
  <si>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</si>
  <si>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</si>
  <si>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</si>
  <si>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</si>
  <si>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</si>
  <si>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</si>
  <si>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</si>
  <si>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</si>
  <si>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</si>
  <si>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</si>
  <si>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</si>
  <si>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</si>
  <si>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</si>
  <si>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</si>
  <si>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</si>
  <si>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</si>
  <si>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</si>
  <si>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</si>
  <si>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</si>
  <si>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</si>
  <si>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</si>
  <si>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</si>
  <si>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</si>
  <si>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</si>
  <si>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</si>
  <si>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</si>
  <si>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</si>
  <si>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</si>
  <si>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</si>
  <si>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</si>
  <si>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</si>
  <si>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</si>
  <si>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</si>
  <si>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</si>
  <si>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</si>
  <si>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</si>
  <si>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</si>
  <si>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</si>
  <si>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</si>
  <si>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</si>
  <si>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</si>
  <si>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</si>
  <si>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</si>
  <si>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</si>
  <si>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</si>
  <si>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</si>
  <si>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</si>
  <si>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</si>
  <si>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</si>
  <si>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</si>
  <si>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</si>
  <si>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</si>
  <si>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</si>
  <si>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</si>
  <si>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</si>
  <si>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</si>
  <si>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</si>
  <si>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</si>
  <si>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</si>
  <si>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</si>
  <si>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</si>
  <si>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</si>
  <si>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</si>
  <si>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</si>
  <si>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</si>
  <si>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</si>
  <si>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</si>
  <si>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</si>
  <si>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</si>
  <si>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</si>
  <si>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</si>
  <si>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</si>
  <si>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</si>
  <si>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</si>
  <si>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</si>
  <si>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</si>
  <si>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</si>
  <si>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</si>
  <si>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</si>
  <si>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</si>
  <si>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</si>
  <si>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</si>
  <si>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</si>
  <si>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</si>
  <si>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</si>
  <si>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</si>
  <si>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</si>
  <si>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</si>
  <si>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</si>
  <si>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</si>
  <si>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</si>
  <si>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</si>
  <si>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</si>
  <si>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</si>
  <si>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</si>
  <si>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</si>
  <si>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</si>
  <si>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</si>
  <si>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</si>
  <si>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</si>
  <si>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</si>
  <si>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</si>
  <si>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</si>
  <si>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</si>
  <si>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</si>
  <si>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</si>
  <si>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</si>
  <si>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</si>
  <si>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</si>
  <si>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</si>
  <si>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</si>
  <si>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</si>
  <si>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</si>
  <si>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</si>
  <si>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</si>
  <si>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</si>
  <si>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</si>
  <si>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</si>
  <si>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</si>
  <si>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</si>
  <si>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</si>
  <si>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</si>
  <si>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</si>
  <si>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</si>
  <si>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</si>
  <si>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</si>
  <si>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</si>
  <si>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</si>
  <si>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</si>
  <si>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</si>
  <si>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</si>
  <si>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</si>
  <si>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</si>
  <si>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</si>
  <si>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</si>
  <si>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</si>
  <si>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</si>
  <si>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</si>
  <si>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</si>
  <si>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</si>
  <si>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</si>
  <si>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</si>
  <si>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</si>
  <si>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</si>
  <si>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</si>
  <si>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</si>
  <si>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</si>
  <si>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</si>
  <si>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</si>
  <si>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</si>
  <si>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</si>
  <si>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</si>
  <si>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</si>
  <si>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</si>
  <si>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</si>
  <si>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</si>
  <si>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</si>
  <si>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</si>
  <si>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</si>
  <si>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</si>
  <si>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</si>
  <si>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</si>
  <si>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</si>
  <si>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</si>
  <si>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</si>
  <si>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</si>
  <si>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</si>
  <si>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</si>
  <si>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</si>
  <si>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</si>
  <si>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</si>
  <si>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</si>
  <si>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</si>
  <si>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</si>
  <si>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</si>
  <si>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</si>
  <si>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</si>
  <si>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</si>
  <si>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</si>
  <si>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</si>
  <si>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</si>
  <si>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</si>
  <si>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</si>
  <si>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</si>
  <si>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</si>
  <si>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</si>
  <si>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</si>
  <si>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</si>
  <si>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</si>
  <si>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</si>
  <si>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</si>
  <si>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</si>
  <si>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</si>
  <si>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</si>
  <si>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</si>
  <si>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</si>
  <si>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</si>
  <si>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</si>
  <si>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</si>
  <si>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</si>
  <si>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</si>
  <si>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</si>
  <si>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</si>
  <si>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</si>
  <si>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</si>
  <si>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</si>
  <si>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</si>
  <si>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</si>
  <si>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</si>
  <si>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</si>
  <si>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</si>
  <si>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</si>
  <si>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</si>
  <si>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</si>
  <si>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</si>
  <si>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</si>
  <si>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</si>
  <si>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</si>
  <si>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</si>
  <si>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</si>
  <si>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</si>
  <si>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</si>
  <si>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</si>
  <si>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</si>
  <si>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</si>
  <si>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</si>
  <si>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</si>
  <si>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</si>
  <si>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</si>
  <si>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</si>
  <si>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</si>
  <si>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</si>
  <si>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</si>
  <si>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</si>
  <si>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</si>
  <si>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</si>
  <si>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</si>
  <si>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</si>
  <si>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</si>
  <si>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</si>
  <si>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</si>
  <si>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</si>
  <si>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</si>
  <si>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</si>
  <si>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</si>
  <si>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</si>
  <si>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</si>
  <si>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</si>
  <si>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</si>
  <si>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</si>
  <si>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</si>
  <si>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</si>
  <si>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</si>
  <si>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</si>
  <si>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</si>
  <si>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</si>
  <si>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</si>
  <si>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</si>
  <si>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</si>
  <si>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</si>
  <si>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</si>
  <si>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</si>
  <si>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</si>
  <si>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</si>
  <si>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</si>
  <si>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</si>
  <si>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</si>
  <si>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</si>
  <si>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</si>
  <si>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</si>
  <si>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</si>
  <si>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</si>
  <si>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</si>
  <si>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</si>
  <si>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</si>
  <si>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</si>
  <si>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</si>
  <si>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</si>
  <si>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</si>
  <si>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</si>
  <si>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</si>
  <si>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</si>
  <si>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</si>
  <si>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</si>
  <si>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</si>
  <si>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</si>
  <si>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</si>
  <si>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</si>
  <si>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</si>
  <si>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</si>
  <si>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</si>
  <si>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</si>
  <si>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</si>
  <si>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</si>
  <si>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</si>
  <si>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</si>
  <si>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</si>
  <si>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</si>
  <si>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</si>
  <si>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</si>
  <si>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</si>
  <si>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</si>
  <si>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</si>
  <si>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</si>
  <si>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</si>
  <si>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</si>
  <si>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</si>
  <si>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</si>
  <si>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</si>
  <si>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</si>
  <si>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</si>
  <si>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</si>
  <si>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</si>
  <si>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</si>
  <si>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</si>
  <si>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</si>
  <si>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</si>
  <si>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</si>
  <si>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</si>
  <si>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</si>
  <si>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</si>
  <si>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</si>
  <si>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</si>
  <si>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</si>
  <si>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</si>
  <si>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</si>
  <si>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</si>
  <si>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</si>
  <si>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</si>
  <si>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</si>
  <si>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</si>
  <si>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</si>
  <si>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</si>
  <si>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</si>
  <si>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</si>
  <si>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</si>
  <si>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</si>
  <si>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</si>
  <si>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</si>
  <si>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</si>
  <si>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</si>
  <si>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</si>
  <si>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</si>
  <si>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</si>
  <si>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</si>
  <si>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</si>
  <si>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</si>
  <si>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</si>
  <si>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</si>
  <si>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</si>
  <si>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</si>
  <si>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</si>
  <si>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</si>
  <si>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</si>
  <si>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</si>
  <si>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</si>
  <si>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</si>
  <si>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</si>
  <si>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</si>
  <si>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</si>
  <si>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</si>
  <si>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</si>
  <si>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</si>
  <si>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</si>
  <si>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</si>
  <si>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</si>
  <si>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</si>
  <si>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</si>
  <si>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</si>
  <si>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</si>
  <si>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</si>
  <si>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</si>
  <si>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</si>
  <si>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</si>
  <si>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</si>
  <si>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</si>
  <si>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</si>
  <si>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</si>
  <si>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</si>
  <si>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</si>
  <si>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</si>
  <si>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</si>
  <si>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</si>
  <si>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</si>
  <si>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</si>
  <si>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</si>
  <si>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</si>
  <si>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</si>
  <si>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</si>
  <si>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</si>
  <si>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</si>
  <si>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</si>
  <si>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</si>
  <si>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</si>
  <si>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</si>
  <si>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</si>
  <si>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</si>
  <si>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</si>
  <si>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</si>
  <si>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</si>
  <si>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</si>
  <si>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</si>
  <si>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</si>
  <si>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</si>
  <si>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</si>
  <si>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</si>
  <si>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</si>
  <si>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</si>
  <si>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</si>
  <si>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</si>
  <si>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</si>
  <si>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</si>
  <si>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</si>
  <si>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</si>
  <si>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</si>
  <si>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</si>
  <si>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</si>
  <si>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</si>
  <si>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</si>
  <si>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</si>
  <si>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</si>
  <si>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</si>
  <si>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</si>
  <si>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</si>
  <si>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</si>
  <si>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</si>
  <si>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</si>
  <si>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</si>
  <si>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</si>
  <si>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</si>
  <si>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</si>
  <si>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</si>
  <si>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</si>
  <si>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</si>
  <si>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</si>
  <si>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</si>
  <si>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</si>
  <si>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</si>
  <si>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</si>
  <si>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</si>
  <si>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</si>
  <si>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</si>
  <si>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</si>
  <si>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</si>
  <si>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</si>
  <si>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</si>
  <si>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</si>
  <si>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</si>
  <si>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</si>
  <si>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</si>
  <si>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</si>
  <si>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</si>
  <si>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</si>
  <si>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</si>
  <si>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</si>
  <si>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</si>
  <si>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</si>
  <si>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</si>
  <si>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</si>
  <si>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</si>
  <si>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</si>
  <si>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</si>
  <si>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</si>
  <si>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</si>
  <si>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</si>
  <si>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</si>
  <si>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</si>
  <si>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</si>
  <si>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</si>
  <si>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</si>
  <si>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</si>
  <si>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</si>
  <si>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</si>
  <si>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</si>
  <si>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</si>
  <si>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</si>
  <si>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</si>
  <si>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</si>
  <si>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</si>
  <si>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</si>
  <si>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</si>
  <si>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</si>
  <si>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</si>
  <si>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</si>
  <si>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</si>
  <si>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</si>
  <si>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</si>
  <si>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</si>
  <si>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</si>
  <si>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</si>
  <si>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</si>
  <si>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</si>
  <si>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</si>
  <si>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</si>
  <si>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</si>
  <si>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</si>
  <si>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</si>
  <si>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</si>
  <si>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</si>
  <si>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</si>
  <si>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</si>
  <si>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</si>
  <si>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</si>
  <si>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</si>
  <si>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</si>
  <si>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</si>
  <si>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</si>
  <si>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</si>
  <si>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</si>
  <si>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</si>
  <si>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</si>
  <si>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</si>
  <si>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</si>
  <si>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</si>
  <si>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</si>
  <si>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</si>
  <si>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</si>
  <si>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</si>
  <si>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</si>
  <si>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</si>
  <si>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</si>
  <si>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</si>
  <si>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</si>
  <si>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</si>
  <si>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</si>
  <si>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</si>
  <si>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</si>
  <si>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</si>
  <si>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</si>
  <si>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</si>
  <si>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</si>
  <si>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</si>
  <si>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</si>
  <si>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</si>
  <si>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</si>
  <si>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</si>
  <si>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</si>
  <si>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</si>
  <si>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</si>
  <si>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</si>
  <si>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</si>
  <si>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</si>
  <si>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</si>
  <si>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</si>
  <si>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</si>
  <si>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</si>
  <si>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</si>
  <si>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</si>
  <si>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</si>
  <si>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</si>
  <si>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</si>
  <si>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</si>
  <si>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</si>
  <si>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</si>
  <si>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</si>
  <si>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</si>
  <si>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</si>
  <si>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</si>
  <si>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</si>
  <si>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</si>
  <si>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</si>
  <si>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</si>
  <si>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</si>
  <si>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</si>
  <si>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</si>
  <si>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</si>
  <si>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</si>
  <si>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</si>
  <si>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</si>
  <si>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</si>
  <si>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</si>
  <si>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</si>
  <si>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</si>
  <si>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</si>
  <si>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</si>
  <si>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</si>
  <si>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</si>
  <si>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</si>
  <si>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</si>
  <si>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</si>
  <si>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</si>
  <si>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</si>
  <si>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</si>
  <si>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</si>
  <si>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</si>
  <si>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</si>
  <si>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</si>
  <si>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</si>
  <si>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</si>
  <si>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</si>
  <si>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</si>
  <si>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</si>
  <si>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</si>
  <si>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</si>
  <si>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</si>
  <si>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</si>
  <si>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</si>
  <si>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</si>
  <si>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</si>
  <si>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</si>
  <si>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</si>
  <si>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</si>
  <si>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</si>
  <si>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</si>
  <si>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</si>
  <si>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</si>
  <si>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</si>
  <si>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</si>
  <si>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</si>
  <si>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</si>
  <si>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</si>
  <si>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</si>
  <si>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</si>
  <si>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</si>
  <si>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</si>
  <si>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</si>
  <si>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</si>
  <si>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</si>
  <si>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</si>
  <si>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</si>
  <si>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</si>
  <si>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</si>
  <si>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</si>
  <si>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</si>
  <si>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</si>
  <si>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</si>
  <si>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</si>
  <si>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</si>
  <si>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</si>
  <si>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</si>
  <si>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</si>
  <si>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</si>
  <si>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</si>
  <si>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</si>
  <si>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</si>
  <si>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</si>
  <si>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</si>
  <si>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</si>
  <si>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</si>
  <si>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</si>
  <si>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</si>
  <si>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</si>
  <si>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</si>
  <si>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</si>
  <si>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</si>
  <si>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</si>
  <si>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</si>
  <si>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</si>
  <si>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</si>
  <si>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</si>
  <si>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</si>
  <si>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</si>
  <si>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</si>
  <si>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</si>
  <si>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</si>
  <si>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</si>
  <si>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</si>
  <si>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</si>
  <si>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</si>
  <si>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</si>
  <si>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</si>
  <si>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</si>
  <si>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</si>
  <si>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</si>
  <si>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</si>
  <si>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</si>
  <si>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</si>
  <si>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</si>
  <si>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</si>
  <si>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</si>
  <si>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</si>
  <si>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</si>
  <si>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</si>
  <si>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</si>
  <si>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</si>
  <si>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</si>
  <si>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</si>
  <si>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</si>
  <si>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</si>
  <si>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</si>
  <si>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</si>
  <si>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</si>
  <si>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</si>
  <si>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</si>
  <si>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</si>
  <si>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</si>
  <si>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</si>
  <si>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</si>
  <si>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</si>
  <si>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</si>
  <si>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</si>
  <si>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</si>
  <si>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</si>
  <si>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</si>
  <si>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</si>
  <si>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</si>
  <si>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</si>
  <si>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</si>
  <si>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</si>
  <si>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</si>
  <si>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</si>
  <si>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</si>
  <si>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</si>
  <si>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</si>
  <si>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</si>
  <si>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</si>
  <si>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</si>
  <si>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</si>
  <si>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</si>
  <si>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</si>
  <si>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</si>
  <si>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</si>
  <si>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</si>
  <si>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</si>
  <si>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</si>
  <si>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</si>
  <si>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</si>
  <si>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</si>
  <si>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</si>
  <si>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</si>
  <si>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</si>
  <si>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</si>
  <si>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</si>
  <si>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</si>
  <si>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</si>
  <si>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</si>
  <si>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</si>
  <si>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</si>
  <si>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</si>
  <si>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</si>
  <si>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</si>
  <si>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</si>
  <si>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</si>
  <si>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</si>
  <si>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</si>
  <si>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</si>
  <si>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</si>
  <si>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</si>
  <si>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</si>
  <si>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</si>
  <si>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</si>
  <si>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</si>
  <si>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</si>
  <si>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</si>
  <si>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</si>
  <si>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</si>
  <si>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</si>
  <si>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</si>
  <si>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</si>
  <si>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</si>
  <si>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</si>
  <si>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</si>
  <si>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</si>
  <si>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</si>
  <si>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</si>
  <si>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</si>
  <si>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</si>
  <si>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</si>
  <si>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</si>
  <si>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</si>
  <si>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</si>
  <si>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</si>
  <si>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</si>
  <si>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</si>
  <si>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</si>
  <si>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</si>
  <si>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</si>
  <si>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</si>
  <si>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</si>
  <si>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</si>
  <si>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</si>
  <si>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</si>
  <si>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</si>
  <si>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</si>
  <si>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</si>
  <si>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</si>
  <si>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</si>
  <si>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</si>
  <si>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</si>
  <si>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</si>
  <si>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</si>
  <si>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</si>
  <si>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</si>
  <si>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</si>
  <si>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</si>
  <si>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</si>
  <si>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</si>
  <si>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</si>
  <si>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</si>
  <si>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</si>
  <si>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</si>
  <si>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</si>
  <si>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</si>
  <si>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</si>
  <si>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</si>
  <si>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</si>
  <si>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</si>
  <si>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</si>
  <si>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</si>
  <si>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</si>
  <si>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</si>
  <si>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</si>
  <si>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</si>
  <si>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</si>
  <si>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</si>
  <si>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</si>
  <si>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</si>
  <si>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</si>
  <si>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</si>
  <si>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</si>
  <si>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</si>
  <si>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</si>
  <si>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</si>
  <si>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</si>
  <si>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</si>
  <si>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</si>
  <si>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</si>
  <si>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</si>
  <si>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</si>
  <si>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</si>
  <si>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</si>
  <si>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</si>
  <si>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</si>
  <si>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</si>
  <si>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</si>
  <si>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</si>
  <si>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</si>
  <si>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</si>
  <si>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</si>
  <si>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</si>
  <si>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</si>
  <si>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</si>
  <si>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</si>
  <si>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</si>
  <si>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</si>
  <si>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</si>
  <si>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</si>
  <si>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</si>
  <si>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</si>
  <si>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</si>
  <si>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</si>
  <si>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</si>
  <si>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</si>
  <si>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</si>
  <si>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</si>
  <si>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</si>
  <si>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</si>
  <si>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</si>
  <si>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</si>
  <si>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</si>
  <si>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</si>
  <si>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</si>
  <si>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</si>
  <si>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</si>
  <si>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</si>
  <si>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</si>
  <si>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</si>
  <si>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</si>
  <si>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</si>
  <si>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</si>
  <si>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</si>
  <si>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</si>
  <si>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</si>
  <si>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</si>
  <si>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</si>
  <si>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</si>
  <si>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</si>
  <si>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</si>
  <si>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</si>
  <si>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</si>
  <si>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</si>
  <si>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</si>
  <si>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</si>
  <si>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</si>
  <si>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</si>
  <si>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</si>
  <si>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</si>
  <si>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</si>
  <si>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</si>
  <si>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</si>
  <si>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</si>
  <si>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</si>
  <si>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</si>
  <si>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</si>
  <si>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</si>
  <si>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</si>
  <si>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</si>
  <si>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</si>
  <si>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</si>
  <si>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</si>
  <si>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</si>
  <si>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</si>
  <si>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</si>
  <si>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</si>
  <si>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</si>
  <si>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</si>
  <si>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</si>
  <si>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</si>
  <si>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</si>
  <si>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</si>
  <si>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</si>
  <si>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</si>
  <si>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</si>
  <si>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</si>
  <si>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</si>
  <si>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</si>
  <si>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</si>
  <si>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</si>
  <si>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</si>
  <si>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</si>
  <si>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</si>
  <si>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</si>
  <si>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</si>
  <si>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</si>
  <si>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</si>
  <si>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</si>
  <si>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</si>
  <si>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</si>
  <si>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</si>
  <si>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</si>
  <si>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</si>
  <si>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</si>
  <si>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</si>
  <si>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</si>
  <si>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</si>
  <si>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</si>
  <si>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</si>
  <si>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</si>
  <si>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</si>
  <si>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</si>
  <si>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</si>
  <si>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</si>
  <si>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</si>
  <si>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</si>
  <si>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</si>
  <si>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</si>
  <si>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</si>
  <si>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</si>
  <si>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</si>
  <si>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</si>
  <si>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</si>
  <si>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</si>
  <si>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</si>
  <si>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</si>
  <si>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</si>
  <si>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</si>
  <si>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</si>
  <si>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</si>
  <si>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</si>
  <si>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</si>
  <si>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</si>
  <si>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</si>
  <si>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</si>
  <si>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</si>
  <si>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</si>
  <si>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</si>
  <si>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</si>
  <si>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</si>
  <si>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</si>
  <si>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</si>
  <si>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</si>
  <si>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</si>
  <si>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</si>
  <si>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</si>
  <si>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</si>
  <si>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</si>
  <si>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</si>
  <si>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</si>
  <si>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</si>
  <si>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</si>
  <si>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</si>
  <si>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</si>
  <si>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</si>
  <si>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</si>
  <si>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</si>
  <si>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</si>
  <si>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</si>
  <si>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</si>
  <si>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</si>
  <si>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</si>
  <si>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</si>
  <si>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</si>
  <si>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</si>
  <si>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</si>
  <si>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</si>
  <si>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</si>
  <si>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</si>
  <si>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</si>
  <si>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</si>
  <si>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</si>
  <si>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</si>
  <si>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</si>
  <si>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</si>
  <si>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</si>
  <si>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</si>
  <si>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</si>
  <si>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</si>
  <si>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</si>
  <si>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</si>
  <si>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</si>
  <si>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</si>
  <si>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</si>
  <si>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</si>
  <si>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</si>
  <si>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</si>
  <si>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</si>
  <si>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</si>
  <si>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</si>
  <si>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</si>
  <si>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</si>
  <si>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</si>
  <si>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</si>
  <si>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</si>
  <si>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</si>
  <si>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</si>
  <si>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</si>
  <si>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</si>
  <si>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</si>
  <si>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</si>
  <si>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</si>
  <si>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</si>
  <si>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</si>
  <si>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</si>
  <si>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</si>
  <si>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</si>
  <si>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</si>
  <si>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</si>
  <si>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</si>
  <si>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</si>
  <si>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</si>
  <si>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</si>
  <si>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</si>
  <si>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</si>
  <si>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</si>
  <si>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</si>
  <si>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</si>
  <si>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</si>
  <si>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</si>
  <si>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</si>
  <si>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</si>
  <si>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</si>
  <si>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</si>
  <si>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</si>
  <si>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</si>
  <si>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</si>
  <si>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</si>
  <si>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</si>
  <si>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</si>
  <si>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</si>
  <si>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</si>
  <si>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</si>
  <si>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</si>
  <si>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</si>
  <si>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</si>
  <si>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</si>
  <si>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</si>
  <si>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</si>
  <si>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</si>
  <si>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</si>
  <si>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</si>
  <si>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</si>
  <si>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</si>
  <si>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</si>
  <si>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</si>
  <si>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</si>
  <si>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</si>
  <si>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</si>
  <si>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</si>
  <si>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</si>
  <si>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</si>
  <si>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</si>
  <si>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</si>
  <si>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</si>
  <si>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</si>
  <si>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</si>
  <si>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</si>
  <si>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</si>
  <si>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</si>
  <si>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</si>
  <si>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</si>
  <si>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</si>
  <si>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</si>
  <si>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</si>
  <si>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</si>
  <si>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</si>
  <si>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</si>
  <si>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</si>
  <si>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</si>
  <si>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</si>
  <si>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</si>
  <si>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</si>
  <si>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</si>
  <si>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</si>
  <si>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</si>
  <si>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</si>
  <si>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</si>
  <si>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</si>
  <si>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</si>
  <si>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</si>
  <si>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</si>
  <si>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</si>
  <si>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</si>
  <si>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</si>
  <si>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</si>
  <si>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</si>
  <si>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</si>
  <si>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</si>
  <si>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</si>
  <si>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</si>
  <si>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</si>
  <si>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</si>
  <si>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</si>
  <si>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</si>
  <si>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</si>
  <si>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</si>
  <si>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</si>
  <si>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</si>
  <si>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</si>
  <si>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</si>
  <si>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</si>
  <si>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</si>
  <si>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</si>
  <si>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</si>
  <si>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</si>
  <si>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</si>
  <si>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</si>
  <si>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</si>
  <si>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</si>
  <si>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</si>
  <si>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</si>
  <si>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</si>
  <si>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</si>
  <si>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</si>
  <si>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</si>
  <si>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</si>
  <si>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</si>
  <si>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</si>
  <si>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</si>
  <si>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</si>
  <si>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</si>
  <si>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</si>
  <si>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</si>
  <si>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</si>
  <si>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</si>
  <si>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</si>
  <si>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</si>
  <si>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</si>
  <si>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</si>
  <si>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</si>
  <si>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</si>
  <si>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</si>
  <si>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</si>
  <si>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</si>
  <si>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</si>
  <si>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</si>
  <si>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</si>
  <si>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</si>
  <si>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</si>
  <si>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</si>
  <si>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</si>
  <si>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</si>
  <si>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</si>
  <si>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</si>
  <si>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</si>
  <si>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</si>
  <si>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</si>
  <si>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</si>
  <si>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</si>
  <si>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</si>
  <si>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</si>
  <si>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</si>
  <si>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</si>
  <si>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</si>
  <si>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</si>
  <si>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</si>
  <si>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</si>
  <si>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</si>
  <si>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</si>
  <si>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</si>
  <si>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</si>
  <si>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</si>
  <si>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</si>
  <si>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</si>
  <si>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</si>
  <si>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</si>
  <si>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</si>
  <si>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</si>
  <si>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</si>
  <si>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</si>
  <si>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</si>
  <si>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</si>
  <si>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</si>
  <si>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</si>
  <si>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</si>
  <si>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</si>
  <si>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</si>
  <si>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</si>
  <si>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</si>
  <si>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</si>
  <si>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</si>
  <si>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</si>
  <si>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</si>
  <si>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</si>
  <si>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</si>
  <si>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</si>
  <si>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</si>
  <si>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</si>
  <si>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</si>
  <si>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</si>
  <si>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</si>
  <si>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</si>
  <si>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</si>
  <si>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</si>
  <si>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</si>
  <si>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</si>
  <si>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</si>
  <si>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</si>
  <si>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</si>
  <si>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</si>
  <si>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</si>
  <si>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</si>
  <si>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</si>
  <si>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</si>
  <si>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</si>
  <si>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</si>
  <si>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</si>
  <si>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</si>
  <si>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</si>
  <si>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</si>
  <si>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</si>
  <si>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</si>
  <si>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</si>
  <si>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</si>
  <si>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</si>
  <si>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</si>
  <si>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</si>
  <si>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</si>
  <si>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</si>
  <si>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</si>
  <si>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</si>
  <si>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</si>
  <si>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</si>
  <si>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</si>
  <si>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</si>
  <si>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</si>
  <si>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</si>
  <si>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</si>
  <si>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</si>
  <si>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</si>
  <si>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</si>
  <si>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</si>
  <si>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</si>
  <si>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</si>
  <si>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</si>
  <si>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</si>
  <si>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</si>
  <si>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</si>
  <si>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</si>
  <si>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</si>
  <si>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</si>
  <si>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</si>
  <si>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</si>
  <si>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</si>
  <si>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</si>
  <si>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</si>
  <si>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</si>
  <si>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</si>
  <si>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</si>
  <si>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</si>
  <si>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</si>
  <si>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</si>
  <si>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</si>
  <si>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</si>
  <si>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</si>
  <si>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</si>
  <si>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</si>
  <si>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</si>
  <si>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</si>
  <si>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</si>
  <si>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</si>
  <si>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</si>
  <si>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</si>
  <si>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</si>
  <si>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</si>
  <si>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</si>
  <si>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</si>
  <si>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</si>
  <si>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</si>
  <si>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</si>
  <si>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</si>
  <si>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</si>
  <si>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</si>
  <si>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</si>
  <si>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</si>
  <si>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</si>
  <si>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</si>
  <si>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</si>
  <si>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</si>
  <si>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</si>
  <si>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</si>
  <si>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</si>
  <si>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</si>
  <si>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</si>
  <si>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</si>
  <si>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</si>
  <si>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</si>
  <si>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</si>
  <si>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</si>
  <si>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</si>
  <si>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</si>
  <si>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</si>
  <si>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</si>
  <si>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</si>
  <si>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</si>
  <si>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</si>
  <si>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</si>
  <si>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</si>
  <si>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</si>
  <si>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</si>
  <si>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</si>
  <si>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</si>
  <si>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</si>
  <si>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</si>
  <si>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</si>
  <si>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</si>
  <si>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</si>
  <si>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</si>
  <si>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</si>
  <si>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</si>
  <si>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</si>
  <si>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</si>
  <si>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</si>
  <si>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</si>
  <si>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</si>
  <si>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</si>
  <si>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</si>
  <si>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</si>
  <si>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</si>
  <si>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</si>
  <si>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</si>
  <si>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</si>
  <si>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</si>
  <si>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</si>
  <si>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</si>
  <si>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</si>
  <si>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</si>
  <si>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</si>
  <si>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</si>
  <si>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</si>
  <si>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</si>
  <si>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</si>
  <si>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</si>
  <si>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</si>
  <si>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</si>
  <si>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</si>
  <si>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</si>
  <si>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</si>
  <si>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</si>
  <si>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</si>
  <si>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</si>
  <si>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</si>
  <si>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</si>
  <si>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</si>
  <si>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</si>
  <si>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</si>
  <si>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</si>
  <si>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</si>
  <si>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</si>
  <si>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</si>
  <si>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</si>
  <si>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</si>
  <si>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</si>
  <si>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</si>
  <si>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</si>
  <si>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</si>
  <si>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</si>
  <si>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</si>
  <si>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</si>
  <si>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</si>
  <si>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</si>
  <si>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</si>
  <si>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</si>
  <si>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</si>
  <si>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</si>
  <si>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</si>
  <si>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</si>
  <si>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</si>
  <si>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</si>
  <si>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</si>
  <si>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</si>
  <si>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</si>
  <si>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</si>
  <si>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</si>
  <si>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</si>
  <si>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</si>
  <si>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</si>
  <si>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</si>
  <si>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</si>
  <si>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</si>
  <si>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</si>
  <si>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</si>
  <si>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</si>
  <si>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</si>
  <si>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</si>
  <si>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</si>
  <si>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</si>
  <si>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</si>
  <si>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</si>
  <si>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</si>
  <si>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</si>
  <si>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</si>
  <si>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</si>
  <si>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</si>
  <si>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</si>
  <si>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</si>
  <si>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</si>
  <si>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</si>
  <si>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</si>
  <si>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</si>
  <si>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</si>
  <si>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</si>
  <si>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</si>
  <si>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</si>
  <si>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</si>
  <si>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</si>
  <si>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</si>
  <si>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</si>
  <si>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</si>
  <si>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</si>
  <si>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</si>
  <si>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</si>
  <si>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</si>
  <si>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</si>
  <si>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</si>
  <si>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</si>
  <si>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</si>
  <si>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</si>
  <si>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</si>
  <si>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</si>
  <si>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</si>
  <si>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</si>
  <si>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</si>
  <si>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</si>
  <si>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</si>
  <si>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</si>
  <si>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</si>
  <si>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</si>
  <si>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</si>
  <si>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</si>
  <si>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</si>
  <si>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</si>
  <si>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</si>
  <si>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</si>
  <si>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</si>
  <si>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</si>
  <si>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</si>
  <si>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</si>
  <si>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</si>
  <si>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</si>
  <si>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</si>
  <si>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</si>
  <si>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</si>
  <si>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</si>
  <si>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</si>
  <si>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</si>
  <si>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</si>
  <si>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</si>
  <si>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</si>
  <si>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</si>
  <si>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</si>
  <si>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</si>
  <si>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</si>
  <si>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</si>
  <si>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</si>
  <si>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</si>
  <si>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</si>
  <si>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</si>
  <si>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</si>
  <si>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</si>
  <si>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</si>
  <si>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</si>
  <si>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</si>
  <si>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</si>
  <si>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</si>
  <si>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</si>
  <si>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</si>
  <si>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</si>
  <si>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</si>
  <si>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</si>
  <si>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</si>
  <si>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</si>
  <si>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</si>
  <si>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</si>
  <si>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</si>
  <si>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</si>
  <si>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</si>
  <si>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</si>
  <si>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</si>
  <si>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</si>
  <si>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</si>
  <si>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</si>
  <si>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</si>
  <si>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</si>
  <si>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</si>
  <si>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</si>
  <si>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</si>
  <si>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</si>
  <si>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</si>
  <si>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</si>
  <si>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</si>
  <si>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</si>
  <si>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</si>
  <si>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</si>
  <si>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</si>
  <si>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</si>
  <si>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</si>
  <si>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</si>
  <si>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</si>
  <si>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</si>
  <si>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</si>
  <si>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</si>
  <si>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</si>
  <si>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</si>
  <si>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</si>
  <si>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</si>
  <si>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</si>
  <si>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</si>
  <si>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</si>
  <si>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</si>
  <si>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</si>
  <si>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</si>
  <si>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</si>
  <si>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</si>
  <si>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</si>
  <si>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</si>
  <si>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</si>
  <si>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</si>
  <si>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</si>
  <si>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</si>
  <si>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</si>
  <si>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</si>
  <si>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</si>
  <si>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</si>
  <si>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</si>
  <si>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</si>
  <si>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</si>
  <si>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</si>
  <si>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</si>
  <si>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</si>
  <si>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</si>
  <si>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</si>
  <si>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</si>
  <si>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</si>
  <si>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</si>
  <si>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</si>
  <si>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</si>
  <si>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</si>
  <si>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</si>
  <si>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</si>
  <si>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</si>
  <si>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</si>
  <si>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</si>
  <si>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</si>
  <si>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</si>
  <si>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</si>
  <si>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</si>
  <si>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</si>
  <si>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</si>
  <si>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</si>
  <si>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</si>
  <si>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</si>
  <si>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</si>
  <si>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</si>
  <si>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</si>
  <si>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</si>
  <si>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</si>
  <si>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</si>
  <si>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</si>
  <si>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</si>
  <si>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</si>
  <si>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</si>
  <si>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</si>
  <si>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</si>
  <si>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</si>
  <si>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</si>
  <si>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</si>
  <si>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</si>
  <si>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</si>
  <si>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</si>
  <si>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</si>
  <si>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</si>
  <si>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</si>
  <si>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</si>
  <si>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</si>
  <si>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</si>
  <si>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</si>
  <si>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</si>
  <si>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</si>
  <si>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</si>
  <si>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</si>
  <si>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</si>
  <si>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</si>
  <si>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</si>
  <si>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</si>
  <si>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</si>
  <si>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</si>
  <si>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</si>
  <si>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</si>
  <si>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</si>
  <si>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</si>
  <si>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</si>
  <si>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</si>
  <si>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</si>
  <si>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</si>
  <si>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</si>
  <si>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</si>
  <si>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</si>
  <si>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</si>
  <si>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</si>
  <si>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</si>
  <si>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</si>
  <si>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</si>
  <si>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</si>
  <si>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</si>
  <si>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</si>
  <si>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</si>
  <si>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</si>
  <si>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</si>
  <si>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</si>
  <si>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</si>
  <si>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</si>
  <si>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</si>
  <si>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</si>
  <si>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</si>
  <si>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</si>
  <si>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</si>
  <si>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</si>
  <si>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</si>
  <si>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</si>
  <si>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</si>
  <si>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</si>
  <si>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</si>
  <si>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</si>
  <si>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</si>
  <si>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</si>
  <si>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</si>
  <si>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</si>
  <si>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</si>
  <si>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</si>
  <si>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</si>
  <si>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</si>
  <si>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</si>
  <si>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</si>
  <si>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</si>
  <si>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</si>
  <si>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</si>
  <si>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</si>
  <si>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</si>
  <si>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</si>
  <si>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</si>
  <si>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</si>
  <si>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</si>
  <si>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</si>
  <si>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</si>
  <si>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</si>
  <si>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</si>
  <si>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</si>
  <si>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</si>
  <si>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</si>
  <si>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</si>
  <si>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</si>
  <si>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</si>
  <si>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</si>
  <si>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</si>
  <si>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</si>
  <si>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</si>
  <si>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</si>
  <si>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</si>
  <si>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</si>
  <si>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</si>
  <si>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</si>
  <si>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</si>
  <si>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</si>
  <si>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</si>
  <si>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</si>
  <si>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</si>
  <si>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</si>
  <si>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</si>
  <si>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</si>
  <si>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</si>
  <si>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</si>
  <si>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</si>
  <si>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</si>
  <si>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</si>
  <si>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</si>
  <si>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</si>
  <si>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</si>
  <si>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</si>
  <si>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</si>
  <si>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</si>
  <si>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</si>
  <si>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</si>
  <si>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</si>
  <si>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</si>
  <si>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</si>
  <si>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</si>
  <si>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</si>
  <si>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</si>
  <si>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</si>
  <si>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</si>
  <si>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</si>
  <si>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</si>
  <si>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</si>
  <si>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</si>
  <si>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</si>
  <si>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</si>
  <si>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</si>
  <si>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</si>
  <si>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</si>
  <si>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</si>
  <si>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</si>
  <si>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</si>
  <si>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</si>
  <si>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</si>
  <si>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</si>
  <si>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</si>
  <si>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</si>
  <si>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</si>
  <si>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</si>
  <si>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</si>
  <si>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</si>
  <si>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</si>
  <si>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</si>
  <si>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</si>
  <si>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</si>
  <si>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</si>
  <si>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</si>
  <si>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</si>
  <si>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</si>
  <si>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</si>
  <si>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</si>
  <si>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</si>
  <si>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</si>
  <si>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</si>
  <si>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</si>
  <si>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</si>
  <si>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</si>
  <si>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</si>
  <si>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</si>
  <si>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</si>
  <si>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</si>
  <si>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</si>
  <si>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</si>
  <si>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</si>
  <si>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</si>
  <si>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</si>
  <si>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</si>
  <si>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</si>
  <si>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</si>
  <si>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</si>
  <si>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</si>
  <si>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</si>
  <si>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</si>
  <si>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</si>
  <si>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</si>
  <si>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</si>
  <si>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</si>
  <si>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</si>
  <si>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</si>
  <si>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</si>
  <si>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</si>
  <si>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</si>
  <si>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</si>
  <si>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</si>
  <si>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</si>
  <si>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</si>
  <si>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</si>
  <si>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</si>
  <si>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</si>
  <si>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</si>
  <si>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</si>
  <si>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</si>
  <si>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</si>
  <si>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</si>
  <si>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</si>
  <si>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</si>
  <si>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</si>
  <si>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</si>
  <si>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</si>
  <si>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</si>
  <si>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</si>
  <si>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</si>
  <si>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</si>
  <si>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</si>
  <si>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</si>
  <si>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</si>
  <si>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</si>
  <si>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</si>
  <si>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</si>
  <si>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</si>
  <si>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</si>
  <si>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</si>
  <si>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</si>
  <si>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</si>
  <si>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</si>
  <si>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</si>
  <si>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</si>
  <si>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</si>
  <si>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</si>
  <si>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</si>
  <si>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</si>
  <si>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</si>
  <si>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</si>
  <si>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</si>
  <si>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</si>
  <si>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</si>
  <si>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</si>
  <si>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</si>
  <si>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</si>
  <si>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</si>
  <si>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</si>
  <si>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</si>
  <si>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</si>
  <si>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</si>
  <si>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</si>
  <si>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</si>
  <si>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</si>
  <si>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</si>
  <si>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</si>
  <si>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</si>
  <si>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</si>
  <si>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</si>
  <si>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</si>
  <si>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</si>
  <si>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</si>
  <si>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</si>
  <si>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</si>
  <si>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</si>
  <si>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</si>
  <si>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</si>
  <si>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</si>
  <si>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</si>
  <si>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</si>
  <si>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</si>
  <si>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</si>
  <si>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</si>
  <si>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</si>
  <si>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</si>
  <si>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</si>
  <si>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</si>
  <si>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</si>
  <si>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</si>
  <si>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</si>
  <si>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</si>
  <si>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</si>
  <si>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</si>
  <si>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</si>
  <si>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</si>
  <si>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</si>
  <si>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</si>
  <si>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</si>
  <si>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</si>
  <si>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</si>
  <si>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</si>
  <si>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</si>
  <si>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</si>
  <si>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</si>
  <si>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</si>
  <si>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</si>
  <si>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</si>
  <si>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</si>
  <si>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</si>
  <si>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</si>
  <si>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</si>
  <si>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</si>
  <si>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</si>
  <si>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</si>
  <si>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</si>
  <si>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</si>
  <si>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</si>
  <si>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</si>
  <si>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</si>
  <si>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</si>
  <si>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</si>
  <si>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</si>
  <si>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</si>
  <si>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</si>
  <si>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</si>
  <si>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</si>
  <si>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</si>
  <si>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</si>
  <si>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</si>
  <si>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</si>
  <si>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</si>
  <si>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</si>
  <si>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</si>
  <si>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</si>
  <si>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</si>
  <si>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</si>
  <si>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</si>
  <si>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</si>
  <si>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</si>
  <si>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</si>
  <si>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</si>
  <si>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</si>
  <si>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</si>
  <si>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</si>
  <si>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</si>
  <si>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</si>
  <si>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</si>
  <si>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</si>
  <si>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</si>
  <si>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</si>
  <si>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</si>
  <si>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</si>
  <si>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</si>
  <si>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</si>
  <si>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</si>
  <si>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</si>
  <si>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</si>
  <si>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</si>
  <si>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</si>
  <si>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</si>
  <si>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</si>
  <si>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</si>
  <si>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</si>
  <si>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</si>
  <si>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</si>
  <si>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</si>
  <si>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</si>
  <si>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</si>
  <si>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</si>
  <si>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</si>
  <si>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</si>
  <si>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</si>
  <si>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</si>
  <si>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</si>
  <si>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</si>
  <si>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</si>
  <si>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</si>
  <si>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</si>
  <si>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</si>
  <si>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</si>
  <si>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</si>
  <si>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</si>
  <si>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</si>
  <si>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</si>
  <si>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</si>
  <si>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</si>
  <si>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</si>
  <si>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</si>
  <si>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</si>
  <si>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</si>
  <si>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</si>
  <si>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</si>
  <si>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</si>
  <si>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</si>
  <si>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</si>
  <si>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</si>
  <si>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</si>
  <si>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</si>
  <si>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</si>
  <si>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</si>
  <si>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</si>
  <si>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</si>
  <si>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</si>
  <si>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</si>
  <si>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</si>
  <si>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</si>
  <si>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</si>
  <si>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</si>
  <si>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</si>
  <si>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</si>
  <si>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</si>
  <si>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</si>
  <si>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</si>
  <si>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</si>
  <si>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</si>
  <si>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</si>
  <si>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</si>
  <si>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</si>
  <si>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</si>
  <si>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</si>
  <si>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</si>
  <si>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</si>
  <si>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</si>
  <si>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</si>
  <si>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</si>
  <si>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</si>
  <si>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</si>
  <si>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</si>
  <si>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</si>
  <si>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</si>
  <si>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</si>
  <si>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</si>
  <si>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</si>
  <si>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</si>
  <si>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</si>
  <si>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</si>
  <si>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</si>
  <si>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</si>
  <si>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</si>
  <si>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</si>
  <si>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</si>
  <si>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</si>
  <si>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</si>
  <si>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</si>
  <si>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</si>
  <si>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</si>
  <si>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</si>
  <si>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</si>
  <si>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</si>
  <si>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</si>
  <si>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</si>
  <si>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</si>
  <si>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</si>
  <si>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</si>
  <si>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</si>
  <si>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</si>
  <si>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</si>
  <si>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</si>
  <si>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</si>
  <si>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</si>
  <si>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</si>
  <si>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</si>
  <si>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</si>
  <si>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</si>
  <si>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</si>
  <si>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</si>
  <si>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</si>
  <si>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</si>
  <si>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</si>
  <si>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</si>
  <si>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</si>
  <si>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</si>
  <si>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</si>
  <si>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</si>
  <si>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</si>
  <si>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</si>
  <si>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</si>
  <si>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</si>
  <si>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</si>
  <si>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</si>
  <si>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</si>
  <si>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</si>
  <si>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</si>
  <si>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</si>
  <si>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</si>
  <si>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</si>
  <si>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</si>
  <si>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</si>
  <si>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</si>
  <si>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</si>
  <si>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</si>
  <si>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</si>
  <si>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</si>
  <si>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</si>
  <si>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</si>
  <si>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</si>
  <si>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</si>
  <si>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</si>
  <si>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</si>
  <si>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</si>
  <si>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</si>
  <si>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</si>
  <si>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</si>
  <si>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</si>
  <si>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</si>
  <si>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</si>
  <si>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</si>
  <si>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</si>
  <si>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</si>
  <si>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</si>
  <si>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</si>
  <si>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</si>
  <si>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</si>
  <si>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</si>
  <si>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</si>
  <si>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</si>
  <si>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</si>
  <si>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</si>
  <si>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</si>
  <si>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</si>
  <si>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</si>
  <si>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</si>
  <si>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</si>
  <si>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</si>
  <si>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</si>
  <si>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</si>
  <si>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</si>
  <si>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</si>
  <si>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</si>
  <si>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</si>
  <si>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</si>
  <si>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</si>
  <si>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</si>
  <si>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</si>
  <si>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</si>
  <si>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</si>
  <si>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</si>
  <si>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</si>
  <si>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</si>
  <si>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</si>
  <si>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</si>
  <si>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</si>
  <si>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</si>
  <si>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</si>
  <si>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</si>
  <si>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</si>
  <si>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</si>
  <si>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</si>
  <si>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</si>
  <si>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</si>
  <si>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</si>
  <si>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</si>
  <si>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</si>
  <si>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</si>
  <si>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</si>
  <si>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</si>
  <si>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</si>
  <si>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</si>
  <si>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</si>
  <si>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</si>
  <si>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</si>
  <si>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</si>
  <si>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</si>
  <si>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</si>
  <si>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</si>
  <si>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</si>
  <si>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</si>
  <si>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</si>
  <si>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</si>
  <si>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</si>
  <si>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</si>
  <si>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</si>
  <si>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</si>
  <si>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</si>
  <si>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</si>
  <si>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</si>
  <si>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</si>
  <si>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</si>
  <si>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</si>
  <si>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</si>
  <si>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</si>
  <si>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</si>
  <si>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</si>
  <si>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</si>
  <si>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</si>
  <si>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</si>
  <si>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</si>
  <si>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</si>
  <si>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</si>
  <si>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</si>
  <si>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</si>
  <si>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</si>
  <si>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</si>
  <si>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</si>
  <si>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</si>
  <si>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</si>
  <si>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</si>
  <si>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</si>
  <si>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</si>
  <si>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</si>
  <si>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</si>
  <si>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</si>
  <si>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</si>
  <si>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</si>
  <si>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</si>
  <si>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</si>
  <si>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</si>
  <si>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</si>
  <si>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</si>
  <si>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</si>
  <si>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</si>
  <si>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</si>
  <si>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</si>
  <si>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</si>
  <si>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</si>
  <si>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</si>
  <si>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</si>
  <si>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</si>
  <si>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</si>
  <si>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</si>
  <si>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</si>
  <si>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</si>
  <si>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</si>
  <si>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</si>
  <si>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</si>
  <si>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</si>
  <si>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</si>
  <si>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</si>
  <si>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</si>
  <si>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</si>
  <si>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</si>
  <si>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</si>
  <si>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</si>
  <si>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</si>
  <si>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</si>
  <si>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</si>
  <si>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</si>
  <si>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</si>
  <si>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</si>
  <si>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</si>
  <si>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</si>
  <si>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</si>
  <si>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</si>
  <si>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</si>
  <si>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</si>
  <si>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</si>
  <si>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</si>
  <si>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</si>
  <si>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</si>
  <si>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</si>
  <si>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</si>
  <si>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</si>
  <si>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</si>
  <si>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</si>
  <si>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</si>
  <si>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</si>
  <si>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</si>
  <si>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</si>
  <si>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</si>
  <si>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</si>
  <si>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</si>
  <si>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</si>
  <si>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</si>
  <si>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</si>
  <si>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</si>
  <si>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</si>
  <si>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</si>
  <si>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</si>
  <si>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</si>
  <si>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</si>
  <si>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</si>
  <si>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</si>
  <si>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</si>
  <si>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</si>
  <si>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</si>
  <si>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</si>
  <si>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</si>
  <si>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</si>
  <si>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</si>
  <si>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</si>
  <si>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</si>
  <si>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</si>
  <si>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</si>
  <si>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</si>
  <si>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</si>
  <si>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</si>
  <si>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</si>
  <si>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</si>
  <si>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</si>
  <si>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</si>
  <si>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</si>
  <si>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</si>
  <si>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</si>
  <si>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</si>
  <si>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</si>
  <si>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</si>
  <si>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</si>
  <si>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</si>
  <si>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</si>
  <si>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</si>
  <si>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</si>
  <si>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</si>
  <si>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</si>
  <si>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</si>
  <si>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</si>
  <si>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</si>
  <si>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</si>
  <si>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</si>
  <si>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</si>
  <si>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</si>
  <si>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</si>
  <si>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</si>
  <si>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</si>
  <si>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</si>
  <si>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</si>
  <si>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</si>
  <si>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</si>
  <si>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</si>
  <si>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</si>
  <si>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</si>
  <si>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</si>
  <si>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</si>
  <si>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</si>
  <si>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</si>
  <si>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</si>
  <si>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</si>
  <si>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</si>
  <si>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</si>
  <si>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</si>
  <si>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</si>
  <si>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</si>
  <si>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</si>
  <si>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</si>
  <si>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</si>
  <si>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</si>
  <si>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</si>
  <si>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</si>
  <si>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</si>
  <si>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</si>
  <si>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</si>
  <si>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</si>
  <si>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</si>
  <si>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</si>
  <si>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</si>
  <si>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</si>
  <si>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</si>
  <si>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</si>
  <si>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</si>
  <si>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</si>
  <si>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</si>
  <si>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</si>
  <si>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</si>
  <si>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</si>
  <si>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</si>
  <si>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</si>
  <si>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</si>
  <si>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</si>
  <si>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</si>
  <si>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</si>
  <si>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</si>
  <si>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</si>
  <si>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</si>
  <si>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</si>
  <si>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</si>
  <si>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</si>
  <si>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</si>
  <si>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</si>
  <si>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</si>
  <si>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</si>
  <si>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</si>
  <si>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</si>
  <si>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</si>
  <si>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</si>
  <si>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</si>
  <si>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</si>
  <si>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</si>
  <si>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</si>
  <si>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</si>
  <si>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</si>
  <si>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</si>
  <si>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</si>
  <si>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</si>
  <si>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</si>
  <si>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</si>
  <si>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</si>
  <si>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</si>
  <si>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</si>
  <si>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</si>
  <si>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</si>
  <si>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</si>
  <si>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</si>
  <si>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</si>
  <si>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</si>
  <si>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</si>
  <si>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</si>
  <si>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</si>
  <si>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</si>
  <si>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</si>
  <si>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</si>
  <si>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</si>
  <si>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</si>
  <si>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</si>
  <si>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</si>
  <si>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</si>
  <si>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</si>
  <si>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</si>
  <si>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</si>
  <si>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</si>
  <si>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</si>
  <si>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</si>
  <si>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</si>
  <si>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</si>
  <si>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</si>
  <si>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</si>
  <si>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</si>
  <si>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</si>
  <si>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</si>
  <si>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</si>
  <si>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</si>
  <si>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</si>
  <si>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</si>
  <si>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</si>
  <si>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</si>
  <si>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</si>
  <si>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</si>
  <si>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</si>
  <si>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</si>
  <si>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</si>
  <si>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</si>
  <si>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</si>
  <si>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</si>
  <si>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</si>
  <si>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</si>
  <si>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</si>
  <si>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</si>
  <si>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</si>
  <si>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</si>
  <si>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</si>
  <si>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</si>
  <si>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</si>
  <si>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</si>
  <si>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</si>
  <si>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</si>
  <si>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</si>
  <si>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</si>
  <si>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</si>
  <si>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</si>
  <si>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</si>
  <si>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</si>
  <si>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</si>
  <si>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</si>
  <si>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</si>
  <si>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</si>
  <si>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</si>
  <si>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</si>
  <si>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</si>
  <si>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</si>
  <si>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</si>
  <si>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</si>
  <si>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</si>
  <si>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</si>
  <si>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</si>
  <si>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</si>
  <si>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</si>
  <si>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</si>
  <si>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</si>
  <si>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</si>
  <si>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</si>
  <si>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</si>
  <si>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</si>
  <si>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</si>
  <si>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</si>
  <si>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</si>
  <si>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</si>
  <si>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</si>
  <si>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</si>
  <si>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</si>
  <si>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</si>
  <si>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</si>
  <si>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</si>
  <si>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</si>
  <si>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</si>
  <si>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</si>
  <si>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</si>
  <si>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</si>
  <si>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</si>
  <si>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</si>
  <si>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</si>
  <si>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</si>
  <si>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</si>
  <si>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</si>
  <si>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</si>
  <si>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</si>
  <si>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</si>
  <si>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</si>
  <si>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</si>
  <si>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</si>
  <si>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</si>
  <si>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</si>
  <si>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</si>
  <si>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</si>
  <si>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</si>
  <si>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</si>
  <si>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</si>
  <si>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</si>
  <si>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</si>
  <si>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</si>
  <si>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</si>
  <si>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</si>
  <si>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</si>
  <si>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</si>
  <si>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</si>
  <si>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</si>
  <si>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</si>
  <si>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</si>
  <si>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</si>
  <si>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</si>
  <si>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</si>
  <si>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</si>
  <si>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</si>
  <si>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</si>
  <si>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</si>
  <si>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</si>
  <si>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</si>
  <si>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</si>
  <si>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</si>
  <si>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</si>
  <si>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</si>
  <si>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</si>
  <si>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</si>
  <si>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</si>
  <si>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</si>
  <si>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</si>
  <si>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</si>
  <si>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</si>
  <si>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</si>
  <si>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</si>
  <si>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</si>
  <si>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</si>
  <si>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</si>
  <si>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</si>
  <si>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</si>
  <si>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</si>
  <si>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</si>
  <si>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</si>
  <si>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</si>
  <si>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</si>
  <si>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</si>
  <si>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</si>
  <si>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</si>
  <si>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</si>
  <si>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</si>
  <si>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</si>
  <si>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</si>
  <si>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</si>
  <si>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</si>
  <si>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</si>
  <si>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</si>
  <si>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</si>
  <si>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</si>
  <si>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</si>
  <si>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</si>
  <si>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</si>
  <si>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</si>
  <si>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</si>
  <si>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</si>
  <si>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</si>
  <si>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</si>
  <si>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</si>
  <si>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</si>
  <si>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</si>
  <si>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</si>
  <si>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</si>
  <si>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</si>
  <si>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</si>
  <si>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</si>
  <si>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</si>
  <si>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</si>
  <si>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</si>
  <si>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</si>
  <si>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</si>
  <si>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</si>
  <si>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</si>
  <si>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</si>
  <si>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</si>
  <si>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</si>
  <si>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</si>
  <si>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</si>
  <si>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</si>
  <si>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</si>
  <si>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</si>
  <si>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</si>
  <si>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</si>
  <si>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</si>
  <si>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</si>
  <si>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</si>
  <si>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</si>
  <si>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</si>
  <si>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</si>
  <si>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</si>
  <si>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</si>
  <si>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</si>
  <si>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</si>
  <si>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</si>
  <si>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</si>
  <si>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</si>
  <si>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</si>
  <si>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</si>
  <si>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</si>
  <si>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</si>
  <si>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</si>
  <si>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</si>
  <si>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</si>
  <si>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</si>
  <si>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</si>
  <si>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</si>
  <si>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</si>
  <si>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</si>
  <si>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</si>
  <si>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</si>
  <si>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</si>
  <si>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</si>
  <si>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</si>
  <si>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</si>
  <si>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</si>
  <si>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</si>
  <si>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</si>
  <si>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</si>
  <si>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</si>
  <si>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</si>
  <si>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</si>
  <si>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</si>
  <si>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</si>
  <si>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</si>
  <si>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</si>
  <si>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</si>
  <si>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</si>
  <si>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</si>
  <si>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</si>
  <si>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</si>
  <si>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</si>
  <si>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</si>
  <si>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</si>
  <si>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</si>
  <si>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</si>
  <si>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</si>
  <si>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</si>
  <si>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</si>
  <si>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</si>
  <si>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</si>
  <si>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</si>
  <si>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</si>
  <si>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</si>
  <si>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</si>
  <si>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</si>
  <si>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</si>
  <si>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</si>
  <si>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</si>
  <si>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</si>
  <si>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</si>
  <si>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</si>
  <si>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</si>
  <si>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</si>
  <si>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</si>
  <si>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</si>
  <si>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</si>
  <si>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</si>
  <si>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</si>
  <si>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</si>
  <si>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</si>
  <si>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</si>
  <si>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</si>
  <si>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</si>
  <si>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</si>
  <si>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</si>
  <si>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</si>
  <si>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</si>
  <si>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</si>
  <si>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</si>
  <si>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</si>
  <si>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</si>
  <si>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</si>
  <si>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</si>
  <si>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</si>
  <si>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</si>
  <si>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</si>
  <si>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</si>
  <si>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</si>
  <si>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</si>
  <si>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</si>
  <si>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</si>
  <si>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</si>
  <si>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</si>
  <si>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</si>
  <si>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</si>
  <si>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</si>
  <si>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</si>
  <si>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</si>
  <si>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</si>
  <si>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</si>
  <si>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</si>
  <si>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</si>
  <si>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</si>
  <si>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</si>
  <si>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</si>
  <si>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</si>
  <si>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</si>
  <si>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</si>
  <si>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</si>
  <si>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</si>
  <si>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</si>
  <si>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</si>
  <si>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</si>
  <si>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</si>
  <si>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</si>
  <si>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</si>
  <si>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</si>
  <si>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</si>
  <si>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</si>
  <si>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</si>
  <si>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</si>
  <si>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</si>
  <si>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</si>
  <si>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</si>
  <si>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</si>
  <si>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</si>
  <si>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</si>
  <si>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</si>
  <si>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</si>
  <si>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</si>
  <si>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</si>
  <si>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</si>
  <si>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</si>
  <si>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</si>
  <si>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</si>
  <si>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</si>
  <si>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</si>
  <si>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</si>
  <si>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</si>
  <si>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</si>
  <si>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</si>
  <si>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</si>
  <si>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</si>
  <si>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</si>
  <si>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</si>
  <si>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</si>
  <si>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</si>
  <si>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</si>
  <si>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</si>
  <si>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</si>
  <si>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</si>
  <si>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</si>
  <si>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</si>
  <si>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</si>
  <si>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</si>
  <si>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</si>
  <si>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</si>
  <si>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</si>
  <si>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</si>
  <si>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</si>
  <si>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</si>
  <si>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</si>
  <si>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</si>
  <si>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</si>
  <si>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</si>
  <si>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</si>
  <si>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</si>
  <si>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</si>
  <si>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</si>
  <si>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</si>
  <si>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</si>
  <si>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</si>
  <si>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</si>
  <si>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</si>
  <si>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</si>
  <si>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</si>
  <si>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</si>
  <si>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</si>
  <si>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</si>
  <si>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</si>
  <si>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</si>
  <si>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</si>
  <si>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</si>
  <si>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</si>
  <si>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</si>
  <si>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</si>
  <si>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</si>
  <si>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</si>
  <si>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</si>
  <si>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</si>
  <si>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</si>
  <si>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</si>
  <si>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</si>
  <si>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</si>
  <si>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</si>
  <si>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</si>
  <si>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</si>
  <si>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</si>
  <si>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</si>
  <si>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</si>
  <si>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</si>
  <si>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</si>
  <si>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</si>
  <si>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</si>
  <si>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</si>
  <si>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</si>
  <si>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</si>
  <si>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</si>
  <si>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</si>
  <si>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</si>
  <si>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</si>
  <si>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</si>
  <si>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</si>
  <si>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</si>
  <si>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</si>
  <si>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</si>
  <si>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</si>
  <si>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</si>
  <si>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</si>
  <si>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</si>
  <si>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</si>
  <si>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</si>
  <si>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</si>
  <si>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</si>
  <si>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</si>
  <si>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</si>
  <si>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</si>
  <si>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</si>
  <si>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</si>
  <si>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</si>
  <si>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</si>
  <si>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</si>
  <si>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</si>
  <si>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</si>
  <si>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</si>
  <si>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</si>
  <si>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</si>
  <si>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</si>
  <si>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</si>
  <si>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</si>
  <si>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</si>
  <si>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</si>
  <si>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</si>
  <si>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</si>
  <si>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</si>
  <si>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</si>
  <si>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</si>
  <si>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</si>
  <si>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</si>
  <si>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</si>
  <si>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</si>
  <si>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</si>
  <si>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</si>
  <si>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</si>
  <si>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</si>
  <si>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</si>
  <si>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</si>
  <si>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</si>
  <si>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</si>
  <si>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</si>
  <si>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</si>
  <si>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</si>
  <si>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</si>
  <si>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</si>
  <si>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</si>
  <si>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</si>
  <si>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</si>
  <si>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</si>
  <si>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</si>
  <si>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</si>
  <si>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</si>
  <si>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</si>
  <si>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</si>
  <si>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</si>
  <si>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</si>
  <si>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</si>
  <si>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</si>
  <si>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</si>
  <si>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</si>
  <si>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</si>
  <si>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</si>
  <si>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</si>
  <si>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</si>
  <si>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</si>
  <si>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</si>
  <si>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</si>
  <si>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</si>
  <si>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</si>
  <si>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</si>
  <si>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</si>
  <si>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</si>
  <si>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</si>
  <si>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</si>
  <si>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</si>
  <si>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</si>
  <si>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</si>
  <si>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</si>
  <si>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</si>
  <si>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</si>
  <si>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</si>
  <si>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</si>
  <si>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</si>
  <si>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</si>
  <si>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</si>
  <si>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</si>
  <si>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</si>
  <si>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</si>
  <si>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</si>
  <si>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</si>
  <si>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</si>
  <si>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</si>
  <si>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</si>
  <si>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</si>
  <si>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</si>
  <si>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</si>
  <si>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</si>
  <si>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</si>
  <si>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</si>
  <si>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</si>
  <si>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</si>
  <si>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</si>
  <si>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</si>
  <si>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</si>
  <si>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</si>
  <si>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</si>
  <si>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</si>
  <si>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</si>
  <si>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</si>
  <si>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</si>
  <si>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</si>
  <si>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</si>
  <si>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</si>
  <si>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</si>
  <si>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</si>
  <si>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</si>
  <si>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</si>
  <si>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</si>
  <si>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</si>
  <si>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</si>
  <si>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</si>
  <si>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</si>
  <si>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</si>
  <si>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</si>
  <si>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</si>
  <si>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</si>
  <si>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</si>
  <si>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</si>
  <si>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</si>
  <si>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</si>
  <si>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</si>
  <si>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</si>
  <si>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</si>
  <si>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</si>
  <si>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</si>
  <si>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</si>
  <si>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</si>
  <si>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</si>
  <si>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</si>
  <si>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</si>
  <si>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</si>
  <si>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</si>
  <si>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</si>
  <si>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</si>
  <si>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</si>
  <si>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</si>
  <si>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</si>
  <si>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</si>
  <si>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</si>
  <si>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</si>
  <si>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</si>
  <si>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</si>
  <si>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</si>
  <si>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</si>
  <si>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</si>
  <si>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</si>
  <si>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</si>
  <si>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</si>
  <si>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</si>
  <si>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</si>
  <si>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</si>
  <si>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</si>
  <si>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</si>
  <si>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</si>
  <si>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</si>
  <si>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</si>
  <si>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</si>
  <si>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</si>
  <si>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</si>
  <si>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</si>
  <si>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</si>
  <si>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</si>
  <si>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</si>
  <si>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</si>
  <si>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</si>
  <si>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</si>
  <si>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</si>
  <si>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</si>
  <si>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</si>
  <si>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</si>
  <si>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</si>
  <si>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</si>
  <si>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</si>
  <si>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</si>
  <si>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</si>
  <si>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</si>
  <si>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</si>
  <si>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</si>
  <si>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</si>
  <si>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</si>
  <si>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</si>
  <si>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</si>
  <si>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</si>
  <si>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</si>
  <si>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</si>
  <si>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</si>
  <si>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</si>
  <si>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</si>
  <si>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</si>
  <si>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</si>
  <si>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</si>
  <si>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</si>
  <si>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</si>
  <si>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</si>
  <si>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</si>
  <si>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</si>
  <si>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</si>
  <si>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</si>
  <si>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</si>
  <si>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</si>
  <si>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</si>
  <si>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</si>
  <si>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</si>
  <si>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</si>
  <si>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</si>
  <si>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</si>
  <si>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</si>
  <si>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</si>
  <si>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</si>
  <si>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</si>
  <si>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</si>
  <si>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</si>
  <si>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</si>
  <si>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</si>
  <si>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</si>
  <si>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</si>
  <si>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</si>
  <si>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</si>
  <si>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</si>
  <si>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</si>
  <si>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</si>
  <si>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</si>
  <si>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</si>
  <si>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</si>
  <si>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</si>
  <si>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</si>
  <si>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</si>
  <si>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</si>
  <si>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</si>
  <si>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</si>
  <si>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</si>
  <si>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</si>
  <si>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</si>
  <si>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</si>
  <si>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</si>
  <si>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</si>
  <si>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</si>
  <si>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</si>
  <si>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</si>
  <si>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</si>
  <si>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</si>
  <si>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</si>
  <si>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</si>
  <si>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</si>
  <si>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</si>
  <si>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</si>
  <si>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</si>
  <si>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</si>
  <si>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</si>
  <si>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</si>
  <si>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</si>
  <si>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</si>
  <si>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</si>
  <si>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</si>
  <si>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</si>
  <si>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</si>
  <si>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</si>
  <si>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</si>
  <si>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</si>
  <si>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</si>
  <si>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</si>
  <si>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</si>
  <si>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</si>
  <si>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</si>
  <si>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</si>
  <si>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</si>
  <si>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</si>
  <si>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</si>
  <si>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</si>
  <si>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</si>
  <si>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</si>
  <si>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</si>
  <si>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</si>
  <si>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</si>
  <si>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</si>
  <si>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</si>
  <si>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</si>
  <si>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</si>
  <si>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</si>
  <si>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</si>
  <si>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</si>
  <si>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</si>
  <si>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</si>
  <si>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</si>
  <si>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</si>
  <si>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</si>
  <si>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</si>
  <si>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</si>
  <si>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</si>
  <si>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</si>
  <si>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</si>
  <si>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</si>
  <si>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</si>
  <si>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</si>
  <si>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</si>
  <si>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</si>
  <si>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</si>
  <si>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</si>
  <si>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</si>
  <si>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</si>
  <si>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</si>
  <si>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</si>
  <si>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</si>
  <si>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</si>
  <si>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</si>
  <si>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</si>
  <si>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</si>
  <si>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</si>
  <si>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</si>
  <si>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</si>
  <si>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</si>
  <si>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</si>
  <si>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</si>
  <si>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</si>
  <si>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</si>
  <si>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</si>
  <si>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</si>
  <si>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</si>
  <si>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</si>
  <si>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</si>
  <si>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</si>
  <si>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</si>
  <si>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</si>
  <si>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</si>
  <si>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</si>
  <si>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</si>
  <si>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</si>
  <si>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</si>
  <si>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</si>
  <si>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</si>
  <si>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</si>
  <si>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</si>
  <si>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</si>
  <si>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</si>
  <si>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</si>
  <si>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</si>
  <si>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</si>
  <si>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</si>
  <si>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</si>
  <si>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</si>
  <si>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</si>
  <si>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</si>
  <si>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</si>
  <si>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</si>
  <si>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</si>
  <si>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</si>
  <si>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</si>
  <si>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</si>
  <si>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</si>
  <si>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</si>
  <si>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</si>
  <si>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</si>
  <si>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</si>
  <si>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</si>
  <si>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</si>
  <si>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</si>
  <si>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</si>
  <si>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</si>
  <si>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</si>
  <si>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</si>
  <si>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</si>
  <si>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</si>
  <si>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</si>
  <si>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</si>
  <si>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</si>
  <si>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</si>
  <si>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</si>
  <si>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</si>
  <si>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</si>
  <si>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</si>
  <si>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</si>
  <si>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</si>
  <si>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</si>
  <si>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</si>
  <si>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</si>
  <si>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</si>
  <si>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</si>
  <si>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</si>
  <si>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</si>
  <si>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</si>
  <si>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</si>
  <si>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</si>
  <si>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</si>
  <si>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</si>
  <si>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</si>
  <si>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</si>
  <si>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</si>
  <si>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</si>
  <si>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</si>
  <si>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</si>
  <si>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</si>
  <si>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</si>
  <si>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</si>
  <si>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</si>
  <si>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</si>
  <si>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</si>
  <si>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</si>
  <si>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</si>
  <si>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</si>
  <si>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</si>
  <si>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</si>
  <si>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</si>
  <si>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</si>
  <si>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</si>
  <si>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</si>
  <si>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</si>
  <si>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</si>
  <si>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</si>
  <si>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</si>
  <si>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</si>
  <si>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</si>
  <si>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</si>
  <si>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</si>
  <si>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</si>
  <si>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</si>
  <si>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</si>
  <si>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</si>
  <si>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</si>
  <si>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</si>
  <si>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</si>
  <si>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</si>
  <si>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</si>
  <si>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</si>
  <si>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</si>
  <si>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</si>
  <si>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</si>
  <si>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</si>
  <si>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</si>
  <si>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</si>
  <si>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</si>
  <si>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</si>
  <si>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</si>
  <si>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</si>
  <si>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</si>
  <si>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</si>
  <si>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</si>
  <si>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</si>
  <si>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</si>
  <si>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</si>
  <si>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</si>
  <si>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</si>
  <si>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</si>
  <si>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</si>
  <si>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</si>
  <si>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</si>
  <si>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</si>
  <si>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</si>
  <si>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</si>
  <si>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</si>
  <si>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</si>
  <si>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</si>
  <si>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</si>
  <si>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</si>
  <si>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</si>
  <si>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</si>
  <si>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</si>
  <si>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</si>
  <si>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</si>
  <si>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</si>
  <si>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</si>
  <si>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</si>
  <si>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</si>
  <si>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</si>
  <si>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</si>
  <si>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</si>
  <si>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</si>
  <si>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</si>
  <si>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</si>
  <si>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</si>
  <si>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</si>
  <si>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</si>
  <si>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</si>
  <si>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</si>
  <si>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</si>
  <si>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</si>
  <si>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</si>
  <si>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</si>
  <si>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</si>
  <si>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</si>
  <si>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</si>
  <si>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</si>
  <si>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</si>
  <si>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</si>
  <si>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</si>
  <si>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</si>
  <si>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</si>
  <si>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</si>
  <si>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</si>
  <si>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</si>
  <si>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</si>
  <si>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</si>
  <si>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</si>
  <si>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</si>
  <si>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</si>
  <si>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</si>
  <si>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</si>
  <si>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</si>
  <si>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</si>
  <si>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</si>
  <si>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</si>
  <si>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</si>
  <si>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</si>
  <si>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</si>
  <si>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</si>
  <si>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</si>
  <si>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</si>
  <si>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</si>
  <si>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</si>
  <si>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</si>
  <si>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</si>
  <si>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</si>
  <si>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</si>
  <si>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</si>
  <si>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</si>
  <si>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</si>
  <si>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</si>
  <si>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</si>
  <si>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</si>
  <si>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</si>
  <si>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</si>
  <si>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</si>
  <si>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</si>
  <si>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</si>
  <si>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</si>
  <si>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</si>
  <si>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</si>
  <si>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</si>
  <si>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</si>
  <si>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</si>
  <si>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</si>
  <si>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</si>
  <si>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</si>
  <si>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</si>
  <si>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</si>
  <si>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</si>
  <si>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</si>
  <si>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</si>
  <si>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</si>
  <si>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</si>
  <si>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</si>
  <si>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</si>
  <si>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</si>
  <si>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</si>
  <si>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</si>
  <si>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</si>
  <si>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</si>
  <si>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</si>
  <si>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</si>
  <si>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</si>
  <si>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</si>
  <si>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</si>
  <si>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</si>
  <si>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</si>
  <si>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</si>
  <si>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</si>
  <si>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</si>
  <si>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</si>
  <si>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</si>
  <si>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</si>
  <si>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</si>
  <si>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</si>
  <si>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</si>
  <si>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</si>
  <si>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</si>
  <si>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</si>
  <si>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</si>
  <si>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</si>
  <si>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</si>
  <si>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</si>
  <si>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</si>
  <si>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</si>
  <si>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</si>
  <si>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</si>
  <si>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</si>
  <si>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</si>
  <si>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</si>
  <si>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</si>
  <si>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</si>
  <si>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</si>
  <si>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</si>
  <si>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</si>
  <si>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</si>
  <si>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</si>
  <si>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</si>
  <si>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</si>
  <si>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</si>
  <si>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</si>
  <si>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</si>
  <si>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</si>
  <si>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</si>
  <si>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</si>
  <si>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</si>
  <si>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</si>
  <si>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</si>
  <si>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</si>
  <si>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</si>
  <si>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</si>
  <si>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</si>
  <si>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</si>
  <si>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</si>
  <si>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</si>
  <si>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</si>
  <si>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</si>
  <si>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</si>
  <si>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</si>
  <si>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</si>
  <si>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</si>
  <si>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</si>
  <si>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</si>
  <si>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</si>
  <si>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</si>
  <si>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</si>
  <si>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</si>
  <si>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</si>
  <si>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</si>
  <si>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</si>
  <si>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</si>
  <si>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</si>
  <si>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</si>
  <si>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</si>
  <si>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</si>
  <si>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</si>
  <si>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</si>
  <si>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</si>
  <si>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</si>
  <si>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</si>
  <si>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</si>
  <si>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</si>
  <si>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</si>
  <si>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</si>
  <si>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</si>
  <si>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</si>
  <si>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</si>
  <si>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</si>
  <si>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</si>
  <si>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</si>
  <si>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</si>
  <si>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</si>
  <si>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</si>
  <si>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</si>
  <si>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</si>
  <si>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</si>
  <si>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</si>
  <si>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</si>
  <si>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</si>
  <si>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</si>
  <si>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</si>
  <si>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</si>
  <si>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</si>
  <si>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</si>
  <si>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</si>
  <si>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</si>
  <si>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</si>
  <si>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</si>
  <si>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</si>
  <si>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</si>
  <si>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</si>
  <si>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</si>
  <si>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</si>
  <si>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</si>
  <si>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</si>
  <si>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</si>
  <si>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</si>
  <si>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</si>
  <si>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</si>
  <si>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</si>
  <si>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</si>
  <si>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</si>
  <si>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</si>
  <si>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</si>
  <si>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</si>
  <si>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</si>
  <si>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</si>
  <si>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</si>
  <si>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</si>
  <si>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</si>
  <si>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</si>
  <si>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</si>
  <si>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</si>
  <si>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</si>
  <si>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</si>
  <si>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</si>
  <si>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</si>
  <si>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</si>
  <si>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</si>
  <si>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</si>
  <si>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</si>
  <si>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</si>
  <si>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</si>
  <si>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</si>
  <si>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</si>
  <si>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</si>
  <si>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</si>
  <si>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</si>
  <si>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</si>
  <si>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</si>
  <si>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</si>
  <si>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</si>
  <si>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</si>
  <si>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</si>
  <si>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</si>
  <si>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</si>
  <si>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</si>
  <si>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</si>
  <si>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</si>
  <si>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</si>
  <si>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</si>
  <si>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</si>
  <si>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</si>
  <si>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</si>
  <si>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</si>
  <si>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</si>
  <si>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</si>
  <si>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</si>
  <si>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</si>
  <si>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</si>
  <si>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</si>
  <si>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</si>
  <si>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</si>
  <si>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</si>
  <si>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</si>
  <si>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</si>
  <si>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</si>
  <si>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</si>
  <si>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</si>
  <si>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</si>
  <si>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</si>
  <si>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</si>
  <si>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</si>
  <si>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</si>
  <si>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</si>
  <si>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</si>
  <si>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</si>
  <si>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</si>
  <si>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</si>
  <si>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</si>
  <si>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</si>
  <si>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</si>
  <si>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</si>
  <si>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</si>
  <si>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</si>
  <si>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</si>
  <si>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</si>
  <si>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</si>
  <si>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</si>
  <si>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</si>
  <si>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</si>
  <si>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</si>
  <si>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</si>
  <si>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</si>
  <si>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</si>
  <si>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</si>
  <si>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</si>
  <si>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</si>
  <si>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</si>
  <si>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</si>
  <si>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</si>
  <si>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</si>
  <si>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</si>
  <si>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</si>
  <si>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</si>
  <si>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</si>
  <si>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</si>
  <si>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</si>
  <si>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</si>
  <si>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</si>
  <si>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</si>
  <si>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</si>
  <si>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</si>
  <si>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</si>
  <si>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</si>
  <si>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</si>
  <si>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</si>
  <si>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</si>
  <si>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</si>
  <si>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</si>
  <si>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</si>
  <si>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</si>
  <si>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</si>
  <si>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</si>
  <si>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</si>
  <si>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</si>
  <si>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</si>
  <si>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</si>
  <si>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</si>
  <si>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</si>
  <si>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</si>
  <si>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</si>
  <si>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</si>
  <si>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</si>
  <si>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</si>
  <si>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</si>
  <si>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</si>
  <si>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</si>
  <si>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</si>
  <si>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</si>
  <si>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</si>
  <si>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</si>
  <si>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</si>
  <si>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</si>
  <si>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</si>
  <si>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</si>
  <si>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</si>
  <si>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</si>
  <si>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</si>
  <si>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</si>
  <si>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</si>
  <si>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</si>
  <si>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</si>
  <si>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</si>
  <si>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</si>
  <si>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</si>
  <si>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</si>
  <si>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</si>
  <si>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</si>
  <si>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</si>
  <si>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</si>
  <si>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</si>
  <si>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</si>
  <si>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</si>
  <si>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</si>
  <si>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</si>
  <si>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</si>
  <si>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</si>
  <si>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</si>
  <si>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</si>
  <si>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</si>
  <si>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</si>
  <si>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</si>
  <si>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</si>
  <si>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</si>
  <si>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</si>
  <si>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</si>
  <si>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</si>
  <si>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</si>
  <si>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</si>
  <si>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</si>
  <si>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</si>
  <si>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</si>
  <si>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</si>
  <si>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</si>
  <si>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</si>
  <si>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</si>
  <si>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</si>
  <si>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</si>
  <si>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</si>
  <si>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</si>
  <si>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</si>
  <si>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</si>
  <si>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</si>
  <si>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</si>
  <si>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</si>
  <si>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</si>
  <si>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</si>
  <si>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</si>
  <si>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</si>
  <si>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</si>
  <si>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</si>
  <si>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</si>
  <si>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</si>
  <si>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</si>
  <si>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</si>
  <si>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</si>
  <si>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</si>
  <si>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</si>
  <si>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</si>
  <si>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</si>
  <si>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</si>
  <si>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</si>
  <si>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</si>
  <si>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</si>
  <si>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</si>
  <si>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</si>
  <si>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</si>
  <si>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</si>
  <si>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</si>
  <si>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</si>
  <si>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</si>
  <si>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</si>
  <si>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</si>
  <si>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</si>
  <si>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</si>
  <si>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</si>
  <si>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</si>
  <si>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</si>
  <si>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</si>
  <si>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</si>
  <si>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</si>
  <si>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</si>
  <si>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</si>
  <si>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</si>
  <si>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</si>
  <si>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</si>
  <si>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</si>
  <si>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</si>
  <si>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</si>
  <si>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</si>
  <si>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</si>
  <si>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</si>
  <si>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</si>
  <si>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</si>
  <si>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</si>
  <si>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</si>
  <si>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</si>
  <si>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</si>
  <si>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</si>
  <si>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</si>
  <si>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</si>
  <si>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</si>
  <si>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</si>
  <si>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</si>
  <si>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</si>
  <si>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</si>
  <si>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</si>
  <si>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</si>
  <si>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</si>
  <si>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</si>
  <si>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</si>
  <si>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</si>
  <si>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</si>
  <si>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</si>
  <si>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</si>
  <si>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</si>
  <si>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</si>
  <si>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</si>
  <si>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</si>
  <si>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</si>
  <si>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</si>
  <si>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</si>
  <si>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</si>
  <si>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</si>
  <si>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</si>
  <si>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</si>
  <si>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</si>
  <si>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</si>
  <si>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</si>
  <si>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</si>
  <si>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</si>
  <si>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</si>
  <si>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</si>
  <si>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</si>
  <si>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</si>
  <si>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</si>
  <si>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</si>
  <si>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</si>
  <si>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</si>
  <si>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</si>
  <si>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</si>
  <si>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</si>
  <si>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</si>
  <si>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</si>
  <si>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</si>
  <si>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</si>
  <si>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</si>
  <si>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</si>
  <si>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</si>
  <si>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</si>
  <si>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</si>
  <si>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</si>
  <si>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</si>
  <si>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</si>
  <si>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</si>
  <si>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</si>
  <si>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</si>
  <si>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</si>
  <si>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</si>
  <si>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</si>
  <si>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</si>
  <si>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</si>
  <si>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</si>
  <si>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</si>
  <si>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</si>
  <si>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</si>
  <si>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</si>
  <si>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</si>
  <si>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</si>
  <si>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</si>
  <si>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</si>
  <si>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</si>
  <si>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</si>
  <si>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</si>
  <si>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</si>
  <si>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</si>
  <si>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</si>
  <si>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</si>
  <si>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</si>
  <si>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</si>
  <si>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</si>
  <si>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</si>
  <si>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</si>
  <si>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</si>
  <si>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</si>
  <si>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</si>
  <si>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</si>
  <si>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</si>
  <si>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</si>
  <si>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</si>
  <si>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</si>
  <si>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</si>
  <si>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</si>
  <si>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</si>
  <si>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</si>
  <si>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</si>
  <si>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</si>
  <si>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</si>
  <si>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</si>
  <si>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</si>
  <si>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</si>
  <si>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</si>
  <si>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</si>
  <si>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</si>
  <si>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</si>
  <si>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</si>
  <si>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</si>
  <si>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</si>
  <si>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</si>
  <si>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</si>
  <si>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</si>
  <si>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</si>
  <si>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</si>
  <si>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</si>
  <si>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</si>
  <si>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</si>
  <si>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</si>
  <si>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</si>
  <si>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</si>
  <si>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</si>
  <si>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</si>
  <si>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</si>
  <si>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</si>
  <si>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</si>
  <si>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</si>
  <si>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</si>
  <si>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</si>
  <si>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</si>
  <si>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</si>
  <si>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</si>
  <si>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</si>
  <si>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</si>
  <si>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</si>
  <si>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</si>
  <si>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</si>
  <si>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</si>
  <si>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</si>
  <si>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</si>
  <si>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</si>
  <si>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</si>
  <si>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</si>
  <si>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</si>
  <si>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</si>
  <si>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</si>
  <si>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</si>
  <si>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</si>
  <si>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</si>
  <si>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</si>
  <si>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</si>
  <si>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</si>
  <si>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</si>
  <si>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</si>
  <si>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</si>
  <si>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</si>
  <si>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</si>
  <si>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</si>
  <si>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</si>
  <si>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</si>
  <si>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</si>
  <si>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</si>
  <si>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</si>
  <si>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</si>
  <si>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</si>
  <si>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</si>
  <si>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</si>
  <si>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</si>
  <si>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</si>
  <si>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</si>
  <si>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</si>
  <si>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</si>
  <si>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</si>
  <si>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</si>
  <si>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</si>
  <si>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</si>
  <si>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</si>
  <si>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</si>
  <si>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</si>
  <si>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</si>
  <si>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</si>
  <si>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</si>
  <si>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</si>
  <si>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</si>
  <si>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</si>
  <si>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</si>
  <si>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</si>
  <si>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</si>
  <si>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</si>
  <si>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</si>
  <si>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</si>
  <si>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</si>
  <si>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</si>
  <si>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</si>
  <si>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</si>
  <si>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</si>
  <si>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</si>
  <si>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</si>
  <si>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</si>
  <si>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</si>
  <si>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</si>
  <si>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</si>
  <si>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</si>
  <si>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</si>
  <si>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</si>
  <si>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</si>
  <si>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</si>
  <si>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</si>
  <si>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</si>
  <si>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</si>
  <si>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</si>
  <si>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</si>
  <si>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</si>
  <si>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</si>
  <si>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</si>
  <si>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</si>
  <si>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</si>
  <si>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</si>
  <si>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</si>
  <si>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</si>
  <si>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</si>
  <si>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</si>
  <si>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</si>
  <si>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</si>
  <si>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</si>
  <si>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</si>
  <si>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</si>
  <si>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</si>
  <si>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</si>
  <si>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</si>
  <si>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</si>
  <si>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</si>
  <si>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</si>
  <si>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</si>
  <si>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</si>
  <si>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</si>
  <si>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</si>
  <si>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</si>
  <si>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</si>
  <si>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</si>
  <si>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</si>
  <si>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</si>
  <si>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</si>
  <si>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</si>
  <si>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</si>
  <si>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</si>
  <si>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</si>
  <si>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</si>
  <si>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</si>
  <si>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</si>
  <si>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</si>
  <si>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</si>
  <si>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</si>
  <si>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</si>
  <si>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</si>
  <si>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</si>
  <si>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</si>
  <si>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</si>
  <si>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</si>
  <si>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</si>
  <si>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</si>
  <si>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</si>
  <si>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</si>
  <si>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</si>
  <si>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</si>
  <si>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</si>
  <si>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</si>
  <si>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</si>
  <si>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</si>
  <si>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</si>
  <si>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</si>
  <si>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</si>
  <si>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</si>
  <si>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</si>
  <si>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</si>
  <si>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</si>
  <si>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</si>
  <si>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</si>
  <si>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</si>
  <si>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</si>
  <si>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</si>
  <si>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</si>
  <si>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</si>
  <si>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</si>
  <si>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</si>
  <si>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</si>
  <si>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</si>
  <si>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</si>
  <si>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</si>
  <si>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</si>
  <si>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</si>
  <si>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</si>
  <si>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</si>
  <si>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</si>
  <si>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</si>
  <si>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</si>
  <si>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</si>
  <si>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</si>
  <si>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</si>
  <si>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</si>
  <si>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</si>
  <si>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</si>
  <si>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</si>
  <si>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</si>
  <si>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</si>
  <si>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</si>
  <si>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</si>
  <si>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</si>
  <si>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</si>
  <si>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</si>
  <si>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</si>
  <si>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</si>
  <si>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</si>
  <si>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</si>
  <si>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</si>
  <si>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</si>
  <si>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</si>
  <si>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</si>
  <si>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</si>
  <si>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</si>
  <si>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</si>
  <si>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</si>
  <si>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</si>
  <si>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</si>
  <si>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</si>
  <si>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</si>
  <si>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</si>
  <si>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</si>
  <si>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</si>
  <si>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</si>
  <si>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</si>
  <si>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</si>
  <si>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</si>
  <si>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</si>
  <si>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</si>
  <si>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</si>
  <si>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</si>
  <si>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</si>
  <si>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</si>
  <si>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</si>
  <si>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</si>
  <si>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</si>
  <si>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</si>
  <si>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</si>
  <si>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</si>
  <si>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</si>
  <si>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</si>
  <si>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</si>
  <si>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</si>
  <si>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</si>
  <si>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</si>
  <si>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</si>
  <si>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</si>
  <si>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</si>
  <si>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</si>
  <si>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</si>
  <si>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</si>
  <si>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</si>
  <si>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</si>
  <si>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</si>
  <si>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</si>
  <si>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</si>
  <si>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</si>
  <si>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</si>
  <si>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</si>
  <si>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</si>
  <si>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</si>
  <si>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</si>
  <si>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</si>
  <si>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</si>
  <si>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</si>
  <si>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</si>
  <si>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</si>
  <si>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</si>
  <si>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</si>
  <si>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</si>
  <si>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</si>
  <si>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</si>
  <si>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</si>
  <si>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</si>
  <si>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</si>
  <si>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</si>
  <si>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</si>
  <si>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</si>
  <si>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</si>
  <si>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</si>
  <si>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</si>
  <si>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</si>
  <si>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</si>
  <si>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</si>
  <si>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</si>
  <si>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</si>
  <si>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</si>
  <si>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</si>
  <si>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</si>
  <si>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</si>
  <si>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</si>
  <si>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</si>
  <si>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</si>
  <si>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</si>
  <si>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</si>
  <si>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</si>
  <si>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</si>
  <si>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</si>
  <si>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</si>
  <si>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</si>
  <si>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</si>
  <si>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</si>
  <si>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</si>
  <si>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</si>
  <si>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</si>
  <si>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</si>
  <si>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</si>
  <si>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</si>
  <si>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</si>
  <si>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</si>
  <si>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</si>
  <si>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</si>
  <si>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</si>
  <si>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</si>
  <si>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</si>
  <si>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</si>
  <si>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</si>
  <si>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</si>
  <si>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</si>
  <si>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</si>
  <si>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</si>
  <si>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</si>
  <si>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</si>
  <si>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</si>
  <si>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</si>
  <si>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</si>
  <si>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</si>
  <si>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</si>
  <si>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</si>
  <si>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</si>
  <si>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</si>
  <si>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</si>
  <si>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</si>
  <si>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</si>
  <si>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</si>
  <si>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</si>
  <si>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</si>
  <si>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</si>
  <si>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</si>
  <si>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</si>
  <si>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</si>
  <si>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</si>
  <si>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</si>
  <si>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</si>
  <si>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</si>
  <si>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</si>
  <si>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</si>
  <si>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</si>
  <si>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</si>
  <si>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</si>
  <si>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</si>
  <si>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</si>
  <si>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</si>
  <si>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</si>
  <si>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</si>
  <si>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</si>
  <si>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</si>
  <si>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</si>
  <si>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</si>
  <si>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</si>
  <si>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</si>
  <si>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</si>
  <si>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</si>
  <si>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</si>
  <si>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</si>
  <si>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</si>
  <si>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</si>
  <si>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</si>
  <si>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</si>
  <si>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</si>
  <si>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</si>
  <si>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</si>
  <si>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</si>
  <si>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</si>
  <si>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</si>
  <si>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</si>
  <si>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</si>
  <si>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</si>
  <si>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</si>
  <si>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</si>
  <si>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</si>
  <si>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</si>
  <si>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</si>
  <si>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</si>
  <si>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</si>
  <si>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</si>
  <si>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</si>
  <si>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</si>
  <si>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</si>
  <si>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</si>
  <si>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</si>
  <si>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</si>
  <si>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</si>
  <si>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</si>
  <si>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</si>
  <si>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</si>
  <si>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</si>
  <si>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</si>
  <si>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</si>
  <si>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</si>
  <si>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</si>
  <si>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</si>
  <si>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</si>
  <si>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</si>
  <si>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</si>
  <si>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</si>
  <si>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</si>
  <si>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</si>
  <si>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</si>
  <si>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</si>
  <si>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</si>
  <si>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</si>
  <si>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</si>
  <si>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</si>
  <si>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</si>
  <si>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</si>
  <si>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</si>
  <si>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</si>
  <si>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</si>
  <si>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</si>
  <si>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</si>
  <si>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</si>
  <si>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</si>
  <si>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</si>
  <si>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</si>
  <si>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</si>
  <si>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</si>
  <si>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</si>
  <si>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</si>
  <si>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</si>
  <si>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</si>
  <si>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</si>
  <si>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</si>
  <si>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</si>
  <si>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</si>
  <si>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</si>
  <si>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</si>
  <si>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</si>
  <si>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</si>
  <si>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</si>
  <si>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</si>
  <si>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</si>
  <si>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</si>
  <si>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</si>
  <si>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</si>
  <si>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</si>
  <si>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</si>
  <si>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</si>
  <si>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</si>
  <si>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</si>
  <si>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</si>
  <si>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</si>
  <si>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</si>
  <si>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</si>
  <si>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</si>
  <si>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</si>
  <si>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</si>
  <si>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</si>
  <si>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</si>
  <si>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</si>
  <si>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</si>
  <si>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</si>
  <si>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</si>
  <si>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</si>
  <si>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</si>
  <si>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</si>
  <si>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</si>
  <si>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</si>
  <si>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</si>
  <si>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</si>
  <si>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</si>
  <si>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</si>
  <si>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</si>
  <si>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</si>
  <si>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</si>
  <si>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</si>
  <si>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</si>
  <si>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</si>
  <si>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</si>
  <si>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</si>
  <si>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</si>
  <si>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</si>
  <si>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</si>
  <si>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</si>
  <si>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</si>
  <si>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</si>
  <si>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</si>
  <si>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</si>
  <si>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</si>
  <si>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</si>
  <si>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</si>
  <si>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</si>
  <si>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</si>
  <si>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</si>
  <si>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</si>
  <si>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</si>
  <si>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</si>
  <si>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</si>
  <si>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</si>
  <si>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</si>
  <si>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</si>
  <si>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</si>
  <si>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</si>
  <si>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</si>
  <si>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</si>
  <si>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</si>
  <si>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</si>
  <si>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</si>
  <si>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</si>
  <si>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</si>
  <si>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</si>
  <si>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</si>
  <si>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</si>
  <si>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</si>
  <si>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</si>
  <si>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</si>
  <si>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</si>
  <si>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</si>
  <si>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</si>
  <si>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</si>
  <si>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</si>
  <si>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</si>
  <si>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</si>
  <si>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</si>
  <si>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</si>
  <si>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</si>
  <si>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</si>
  <si>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</si>
  <si>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</si>
  <si>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</si>
  <si>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</si>
  <si>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</si>
  <si>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</si>
  <si>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</si>
  <si>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</si>
  <si>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</si>
  <si>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</si>
  <si>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</si>
  <si>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</si>
  <si>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</si>
  <si>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</si>
  <si>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</si>
  <si>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</si>
  <si>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</si>
  <si>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</si>
  <si>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</si>
  <si>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</si>
  <si>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</si>
  <si>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</si>
  <si>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</si>
  <si>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</si>
  <si>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</si>
  <si>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</si>
  <si>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</si>
  <si>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</si>
  <si>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</si>
  <si>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</si>
  <si>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</si>
  <si>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</si>
  <si>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</si>
  <si>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</si>
  <si>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</si>
  <si>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</si>
  <si>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</si>
  <si>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</si>
  <si>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</si>
  <si>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</si>
  <si>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</si>
  <si>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</si>
  <si>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</si>
  <si>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</si>
  <si>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</si>
  <si>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</si>
  <si>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</si>
  <si>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</si>
  <si>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</si>
  <si>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</si>
  <si>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</si>
  <si>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</si>
  <si>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</si>
  <si>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</si>
  <si>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</si>
  <si>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</si>
  <si>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</si>
  <si>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</si>
  <si>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</si>
  <si>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</si>
  <si>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</si>
  <si>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</si>
  <si>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</si>
  <si>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</si>
  <si>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</si>
  <si>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</si>
  <si>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</si>
  <si>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</si>
  <si>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</si>
  <si>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</si>
  <si>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</si>
  <si>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</si>
  <si>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</si>
  <si>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</si>
  <si>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</si>
  <si>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</si>
  <si>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</si>
  <si>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</si>
  <si>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</si>
  <si>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</si>
  <si>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</si>
  <si>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</si>
  <si>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</si>
  <si>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</si>
  <si>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</si>
  <si>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</si>
  <si>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</si>
  <si>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</si>
  <si>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</si>
  <si>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</si>
  <si>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</si>
  <si>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</si>
  <si>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</si>
  <si>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</si>
  <si>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</si>
  <si>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</si>
  <si>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</si>
  <si>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</si>
  <si>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</si>
  <si>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</si>
  <si>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</si>
  <si>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</si>
  <si>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</si>
  <si>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</si>
  <si>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</si>
  <si>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</si>
  <si>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</si>
  <si>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</si>
  <si>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</si>
  <si>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</si>
  <si>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</si>
  <si>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</si>
  <si>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</si>
  <si>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</si>
  <si>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</si>
  <si>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</si>
  <si>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</si>
  <si>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</si>
  <si>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</si>
  <si>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</si>
  <si>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</si>
  <si>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</si>
  <si>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</si>
  <si>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</si>
  <si>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</si>
  <si>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</si>
  <si>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</si>
  <si>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</si>
  <si>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</si>
  <si>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</si>
  <si>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</si>
  <si>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</si>
  <si>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</si>
  <si>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</si>
  <si>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</si>
  <si>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</si>
  <si>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</si>
  <si>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</si>
  <si>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</si>
  <si>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</si>
  <si>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</si>
  <si>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</si>
  <si>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</si>
  <si>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</si>
  <si>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</si>
  <si>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</si>
  <si>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</si>
  <si>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</si>
  <si>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</si>
  <si>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</si>
  <si>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</si>
  <si>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</si>
  <si>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</si>
  <si>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</si>
  <si>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</si>
  <si>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</si>
  <si>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</si>
  <si>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</si>
  <si>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</si>
  <si>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</si>
  <si>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</si>
  <si>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</si>
  <si>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</si>
  <si>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</si>
  <si>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</si>
  <si>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</si>
  <si>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</si>
  <si>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</si>
  <si>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</si>
  <si>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</si>
  <si>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</si>
  <si>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</si>
  <si>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</si>
  <si>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</si>
  <si>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</si>
  <si>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</si>
  <si>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</si>
  <si>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</si>
  <si>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</si>
  <si>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</si>
  <si>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</si>
  <si>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</si>
  <si>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</si>
  <si>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</si>
  <si>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</si>
  <si>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</si>
  <si>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</si>
  <si>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</si>
  <si>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</si>
  <si>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</si>
  <si>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</si>
  <si>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</si>
  <si>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</si>
  <si>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</si>
  <si>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</si>
  <si>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</si>
  <si>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</si>
  <si>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</si>
  <si>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</si>
  <si>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</si>
  <si>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</si>
  <si>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</si>
  <si>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</si>
  <si>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</si>
  <si>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</si>
  <si>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</si>
  <si>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</si>
  <si>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</si>
  <si>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</si>
  <si>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</si>
  <si>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</si>
  <si>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</si>
  <si>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</si>
  <si>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</si>
  <si>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</si>
  <si>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</si>
  <si>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</si>
  <si>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</si>
  <si>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</si>
  <si>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</si>
  <si>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</si>
  <si>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</si>
  <si>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</si>
  <si>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</si>
  <si>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</si>
  <si>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</si>
  <si>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</si>
  <si>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</si>
  <si>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</si>
  <si>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</si>
  <si>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</si>
  <si>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</si>
  <si>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</si>
  <si>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</si>
  <si>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</si>
  <si>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</si>
  <si>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</si>
  <si>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</si>
  <si>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</si>
  <si>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</si>
  <si>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</si>
  <si>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</si>
  <si>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</si>
  <si>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</si>
  <si>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</si>
  <si>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</si>
  <si>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</si>
  <si>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</si>
  <si>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</si>
  <si>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</si>
  <si>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</si>
  <si>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</si>
  <si>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</si>
  <si>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</si>
  <si>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</si>
  <si>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</si>
  <si>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</si>
  <si>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</si>
  <si>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</si>
  <si>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</si>
  <si>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</si>
  <si>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</si>
  <si>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</si>
  <si>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</si>
  <si>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</si>
  <si>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</si>
  <si>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</si>
  <si>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</si>
  <si>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</si>
  <si>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</si>
  <si>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</si>
  <si>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</si>
  <si>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</si>
  <si>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</si>
  <si>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</si>
  <si>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</si>
  <si>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</si>
  <si>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</si>
  <si>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</si>
  <si>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</si>
  <si>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</si>
  <si>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</si>
  <si>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</si>
  <si>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</si>
  <si>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</si>
  <si>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</si>
  <si>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</si>
  <si>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</si>
  <si>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</si>
  <si>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</si>
  <si>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</si>
  <si>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</si>
  <si>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</si>
  <si>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</si>
  <si>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</si>
  <si>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</si>
  <si>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</si>
  <si>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</si>
  <si>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</si>
  <si>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</si>
  <si>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</si>
  <si>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</si>
  <si>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</si>
  <si>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</si>
  <si>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</si>
  <si>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</si>
  <si>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</si>
  <si>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</si>
  <si>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</si>
  <si>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</si>
  <si>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</si>
  <si>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</si>
  <si>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</si>
  <si>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</si>
  <si>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</si>
  <si>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</si>
  <si>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</si>
  <si>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</si>
  <si>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</si>
  <si>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</si>
  <si>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</si>
  <si>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</si>
  <si>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</si>
  <si>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</si>
  <si>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</si>
  <si>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</si>
  <si>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</si>
  <si>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</si>
  <si>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</si>
  <si>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</si>
  <si>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</si>
  <si>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</si>
  <si>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</si>
  <si>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</si>
  <si>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</si>
  <si>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</si>
  <si>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</si>
  <si>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</si>
  <si>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</si>
  <si>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</si>
  <si>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</si>
  <si>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</si>
  <si>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</si>
  <si>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</si>
  <si>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</si>
  <si>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</si>
  <si>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</si>
  <si>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</si>
  <si>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</si>
  <si>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</si>
  <si>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</si>
  <si>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</si>
  <si>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</si>
  <si>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</si>
  <si>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</si>
  <si>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</si>
  <si>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</si>
  <si>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</si>
  <si>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</si>
  <si>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</si>
  <si>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</si>
  <si>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</si>
  <si>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</si>
  <si>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</si>
  <si>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</si>
  <si>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</si>
  <si>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</si>
  <si>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</si>
  <si>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</si>
  <si>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</si>
  <si>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</si>
  <si>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</si>
  <si>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</si>
  <si>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</si>
  <si>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</si>
  <si>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</si>
  <si>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</si>
  <si>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</si>
  <si>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</si>
  <si>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</si>
  <si>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</si>
  <si>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</si>
  <si>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</si>
  <si>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</si>
  <si>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</si>
  <si>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</si>
  <si>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</si>
  <si>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</si>
  <si>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</si>
  <si>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</si>
  <si>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</si>
  <si>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</si>
  <si>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</si>
  <si>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</si>
  <si>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</si>
  <si>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</si>
  <si>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</si>
  <si>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</si>
  <si>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</si>
  <si>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</si>
  <si>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</si>
  <si>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</si>
  <si>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</si>
  <si>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</si>
  <si>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</si>
  <si>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</si>
  <si>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</si>
  <si>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</si>
  <si>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</si>
  <si>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</si>
  <si>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</si>
  <si>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</si>
  <si>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</si>
  <si>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</si>
  <si>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</si>
  <si>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</si>
  <si>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</si>
  <si>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</si>
  <si>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</si>
  <si>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</si>
  <si>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</si>
  <si>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</si>
  <si>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</si>
  <si>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</si>
  <si>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</si>
  <si>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</si>
  <si>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</si>
  <si>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</si>
  <si>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</si>
  <si>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</si>
  <si>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</si>
  <si>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</si>
  <si>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</si>
  <si>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</si>
  <si>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</si>
  <si>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</si>
  <si>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</si>
  <si>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</si>
  <si>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</si>
  <si>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</si>
  <si>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</si>
  <si>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</si>
  <si>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</si>
  <si>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</si>
  <si>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</si>
  <si>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</si>
  <si>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</si>
  <si>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</si>
  <si>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</si>
  <si>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</si>
  <si>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</si>
  <si>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</si>
  <si>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</si>
  <si>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</si>
  <si>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</si>
  <si>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</si>
  <si>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</si>
  <si>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</si>
  <si>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</si>
  <si>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</si>
  <si>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</si>
  <si>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</si>
  <si>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</si>
  <si>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</si>
  <si>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</si>
  <si>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</si>
  <si>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</si>
  <si>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</si>
  <si>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</si>
  <si>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</si>
  <si>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</si>
  <si>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</si>
  <si>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</si>
  <si>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</si>
  <si>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</si>
  <si>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</si>
  <si>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</si>
  <si>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</si>
  <si>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</si>
  <si>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</si>
  <si>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</si>
  <si>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</si>
  <si>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</si>
  <si>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</si>
  <si>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</si>
  <si>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</si>
  <si>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</si>
  <si>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</si>
  <si>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</si>
  <si>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</si>
  <si>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</si>
  <si>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</si>
  <si>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</si>
  <si>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</si>
  <si>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</si>
  <si>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</si>
  <si>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</si>
  <si>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</si>
  <si>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</si>
  <si>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</si>
  <si>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</si>
  <si>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</si>
  <si>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</si>
  <si>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</si>
  <si>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</si>
  <si>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</si>
  <si>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</si>
  <si>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</si>
  <si>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</si>
  <si>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</si>
  <si>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</si>
  <si>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</si>
  <si>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</si>
  <si>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</si>
  <si>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</si>
  <si>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</si>
  <si>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</si>
  <si>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</si>
  <si>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</si>
  <si>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</si>
  <si>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</si>
  <si>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</si>
  <si>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</si>
  <si>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</si>
  <si>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</si>
  <si>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</si>
  <si>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</si>
  <si>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</si>
  <si>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</si>
  <si>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</si>
  <si>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</si>
  <si>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</si>
  <si>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</si>
  <si>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</si>
  <si>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</si>
  <si>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</si>
  <si>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</si>
  <si>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</si>
  <si>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</si>
  <si>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</si>
  <si>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</si>
  <si>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</si>
  <si>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</si>
  <si>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</si>
  <si>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</si>
  <si>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</si>
  <si>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</si>
  <si>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</si>
  <si>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</si>
  <si>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</si>
  <si>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</si>
  <si>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</si>
  <si>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</si>
  <si>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</si>
  <si>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</si>
  <si>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</si>
  <si>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</si>
  <si>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</si>
  <si>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</si>
  <si>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</si>
  <si>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</si>
  <si>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</si>
  <si>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</si>
  <si>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</si>
  <si>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</si>
  <si>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</si>
  <si>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</si>
  <si>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</si>
  <si>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</si>
  <si>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</si>
  <si>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</si>
  <si>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</si>
  <si>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</si>
  <si>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</si>
  <si>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</si>
  <si>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</si>
  <si>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</si>
  <si>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</si>
  <si>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</si>
  <si>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</si>
  <si>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</si>
  <si>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</si>
  <si>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</si>
  <si>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</si>
  <si>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</si>
  <si>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</si>
  <si>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</si>
  <si>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</si>
  <si>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</si>
  <si>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</si>
  <si>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</si>
  <si>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</si>
  <si>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</si>
  <si>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</si>
  <si>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</si>
  <si>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</si>
  <si>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</si>
  <si>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</si>
  <si>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</si>
  <si>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</si>
  <si>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</si>
  <si>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</si>
  <si>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</si>
  <si>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</si>
  <si>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</si>
  <si>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</si>
  <si>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</si>
  <si>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</si>
  <si>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</si>
  <si>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</si>
  <si>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</si>
  <si>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</si>
  <si>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</si>
  <si>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</si>
  <si>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</si>
  <si>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</si>
  <si>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</si>
  <si>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</si>
  <si>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</si>
  <si>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</si>
  <si>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</si>
  <si>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</si>
  <si>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</si>
  <si>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</si>
  <si>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</si>
  <si>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</si>
  <si>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</si>
  <si>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</si>
  <si>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</si>
  <si>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</si>
  <si>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</si>
  <si>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</si>
  <si>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</si>
  <si>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</si>
  <si>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</si>
  <si>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</si>
  <si>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</si>
  <si>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</si>
  <si>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</si>
  <si>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</si>
  <si>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</si>
  <si>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</si>
  <si>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</si>
  <si>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</si>
  <si>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</si>
  <si>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</si>
  <si>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</si>
  <si>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</si>
  <si>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</si>
  <si>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</si>
  <si>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</si>
  <si>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</si>
  <si>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</si>
  <si>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</si>
  <si>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</si>
  <si>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</si>
  <si>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</si>
  <si>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</si>
  <si>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</si>
  <si>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</si>
  <si>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</si>
  <si>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</si>
  <si>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</si>
  <si>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</si>
  <si>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</si>
  <si>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</si>
  <si>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</si>
  <si>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</si>
  <si>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</si>
  <si>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</si>
  <si>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</si>
  <si>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</si>
  <si>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</si>
  <si>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</si>
  <si>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</si>
  <si>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</si>
  <si>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</si>
  <si>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</si>
  <si>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</si>
  <si>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</si>
  <si>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</si>
  <si>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</si>
  <si>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</si>
  <si>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</si>
  <si>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</si>
  <si>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</si>
  <si>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</si>
  <si>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</si>
  <si>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</si>
  <si>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</si>
  <si>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</si>
  <si>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</si>
  <si>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</si>
  <si>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</si>
  <si>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</si>
  <si>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</si>
  <si>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</si>
  <si>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</si>
  <si>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</si>
  <si>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</si>
  <si>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</si>
  <si>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</si>
  <si>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</si>
  <si>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</si>
  <si>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</si>
  <si>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</si>
  <si>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</si>
  <si>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</si>
  <si>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</si>
  <si>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</si>
  <si>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</si>
  <si>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</si>
  <si>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</si>
  <si>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</si>
  <si>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</si>
  <si>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</si>
  <si>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</si>
  <si>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</si>
  <si>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</si>
  <si>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</si>
  <si>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</si>
  <si>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</si>
  <si>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</si>
  <si>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</si>
  <si>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</si>
  <si>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</si>
  <si>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</si>
  <si>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</si>
  <si>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</si>
  <si>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</si>
  <si>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</si>
  <si>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</si>
  <si>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</si>
  <si>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</si>
  <si>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</si>
  <si>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</si>
  <si>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</si>
  <si>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</si>
  <si>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</si>
  <si>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</si>
  <si>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</si>
  <si>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</si>
  <si>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</si>
  <si>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</si>
  <si>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</si>
  <si>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</si>
  <si>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</si>
  <si>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</si>
  <si>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</si>
  <si>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</si>
  <si>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</si>
  <si>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</si>
  <si>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</si>
  <si>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</si>
  <si>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</si>
  <si>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</si>
  <si>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</si>
  <si>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</si>
  <si>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</si>
  <si>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</si>
  <si>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</si>
  <si>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</si>
  <si>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</si>
  <si>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</si>
  <si>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</si>
  <si>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</si>
  <si>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</si>
  <si>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</si>
  <si>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</si>
  <si>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</si>
  <si>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</si>
  <si>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</si>
  <si>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</si>
  <si>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</si>
  <si>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</si>
  <si>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</si>
  <si>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</si>
  <si>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</si>
  <si>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</si>
  <si>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</si>
  <si>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</si>
  <si>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</si>
  <si>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</si>
  <si>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</si>
  <si>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</si>
  <si>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</si>
  <si>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</si>
  <si>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</si>
  <si>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</si>
  <si>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</si>
  <si>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</si>
  <si>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</si>
  <si>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</si>
  <si>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</si>
  <si>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</si>
  <si>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</si>
  <si>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</si>
  <si>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</si>
  <si>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</si>
  <si>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</si>
  <si>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</si>
  <si>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</si>
  <si>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</si>
  <si>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</si>
  <si>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</si>
  <si>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</si>
  <si>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</si>
  <si>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</si>
  <si>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</si>
  <si>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</si>
  <si>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</si>
  <si>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</si>
  <si>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</si>
  <si>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</si>
  <si>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</si>
  <si>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</si>
  <si>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</si>
  <si>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</si>
  <si>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</si>
  <si>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</si>
  <si>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</si>
  <si>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</si>
  <si>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</si>
  <si>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</si>
  <si>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</si>
  <si>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</si>
  <si>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</si>
  <si>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</si>
  <si>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</si>
  <si>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</si>
  <si>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</si>
  <si>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</si>
  <si>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</si>
  <si>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</si>
  <si>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</si>
  <si>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</si>
  <si>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</si>
  <si>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</si>
  <si>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</si>
  <si>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</si>
  <si>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</si>
  <si>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</si>
  <si>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</si>
  <si>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</si>
  <si>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</si>
  <si>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</si>
  <si>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</si>
  <si>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</si>
  <si>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</si>
  <si>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</si>
  <si>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</si>
  <si>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</si>
  <si>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</si>
  <si>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</si>
  <si>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</si>
  <si>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</si>
  <si>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</si>
  <si>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</si>
  <si>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</si>
  <si>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</si>
  <si>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</si>
  <si>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</si>
  <si>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</si>
  <si>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</si>
  <si>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</si>
  <si>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</si>
  <si>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</si>
  <si>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</si>
  <si>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</si>
  <si>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</si>
  <si>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</si>
  <si>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</si>
  <si>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</si>
  <si>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</si>
  <si>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</si>
  <si>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</si>
  <si>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</si>
  <si>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</si>
  <si>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</si>
  <si>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</si>
  <si>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</si>
  <si>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</si>
  <si>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</si>
  <si>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</si>
  <si>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</si>
  <si>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</si>
  <si>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</si>
  <si>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</si>
  <si>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</si>
  <si>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</si>
  <si>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</si>
  <si>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</si>
  <si>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</si>
  <si>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</si>
  <si>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</si>
  <si>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</si>
  <si>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</si>
  <si>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</si>
  <si>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</si>
  <si>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</si>
  <si>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</si>
  <si>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</si>
  <si>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</si>
  <si>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</si>
  <si>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</si>
  <si>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</si>
  <si>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</si>
  <si>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</si>
  <si>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</si>
  <si>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</si>
  <si>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</si>
  <si>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</si>
  <si>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</si>
  <si>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</si>
  <si>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</si>
  <si>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</si>
  <si>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</si>
  <si>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</si>
  <si>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</si>
  <si>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</si>
  <si>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</si>
  <si>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</si>
  <si>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</si>
  <si>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</si>
  <si>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</si>
  <si>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</si>
  <si>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</si>
  <si>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</si>
  <si>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</si>
  <si>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</si>
  <si>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</si>
  <si>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</si>
  <si>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</si>
  <si>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</si>
  <si>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</si>
  <si>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</si>
  <si>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</si>
  <si>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</si>
  <si>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</si>
  <si>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</si>
  <si>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</si>
  <si>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</si>
  <si>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</si>
  <si>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</si>
  <si>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</si>
  <si>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</si>
  <si>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</si>
  <si>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</si>
  <si>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</si>
  <si>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</si>
  <si>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</si>
  <si>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</si>
  <si>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</si>
  <si>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</si>
  <si>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</si>
  <si>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</si>
  <si>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</si>
  <si>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</si>
  <si>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</si>
  <si>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</si>
  <si>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</si>
  <si>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</si>
  <si>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</si>
  <si>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</si>
  <si>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</si>
  <si>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</si>
  <si>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</si>
  <si>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</si>
  <si>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</si>
  <si>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</si>
  <si>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</si>
  <si>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</si>
  <si>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</si>
  <si>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</si>
  <si>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</si>
  <si>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</si>
  <si>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</si>
  <si>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</si>
  <si>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</si>
  <si>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</si>
  <si>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</si>
  <si>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</si>
  <si>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</si>
  <si>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</si>
  <si>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</si>
  <si>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</si>
  <si>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</si>
  <si>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</si>
  <si>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</si>
  <si>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</si>
  <si>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</si>
  <si>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</si>
  <si>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</si>
  <si>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</si>
  <si>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</si>
  <si>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</si>
  <si>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</si>
  <si>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</si>
  <si>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</si>
  <si>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</si>
  <si>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</si>
  <si>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</si>
  <si>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</si>
  <si>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</si>
  <si>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</si>
  <si>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</si>
  <si>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</si>
  <si>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</si>
  <si>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</si>
  <si>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</si>
  <si>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</si>
  <si>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</si>
  <si>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</si>
  <si>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</si>
  <si>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</si>
  <si>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</si>
  <si>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</si>
  <si>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</si>
  <si>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</si>
  <si>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</si>
  <si>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</si>
  <si>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</si>
  <si>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</si>
  <si>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</si>
  <si>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</si>
  <si>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</si>
  <si>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</si>
  <si>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</si>
  <si>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</si>
  <si>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</si>
  <si>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</si>
  <si>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</si>
  <si>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</si>
  <si>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</si>
  <si>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</si>
  <si>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</si>
  <si>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</si>
  <si>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</si>
  <si>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</si>
  <si>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</si>
  <si>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</si>
  <si>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</si>
  <si>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</si>
  <si>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</si>
  <si>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</si>
  <si>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</si>
  <si>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</si>
  <si>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</si>
  <si>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</si>
  <si>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</si>
  <si>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</si>
  <si>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</si>
  <si>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</si>
  <si>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</si>
  <si>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</si>
  <si>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</si>
  <si>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</si>
  <si>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</si>
  <si>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</si>
  <si>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</si>
  <si>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</si>
  <si>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</si>
  <si>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</si>
  <si>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</si>
  <si>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</si>
  <si>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</si>
  <si>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</si>
  <si>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</si>
  <si>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</si>
  <si>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</si>
  <si>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</si>
  <si>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</si>
  <si>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</si>
  <si>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</si>
  <si>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</si>
  <si>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</si>
  <si>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</si>
  <si>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</si>
  <si>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</si>
  <si>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</si>
  <si>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</si>
  <si>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</si>
  <si>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</si>
  <si>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</si>
  <si>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</si>
  <si>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</si>
  <si>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</si>
  <si>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</si>
  <si>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</si>
  <si>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</si>
  <si>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</si>
  <si>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</si>
  <si>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</si>
  <si>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</si>
  <si>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</si>
  <si>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</si>
  <si>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</si>
  <si>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</si>
  <si>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</si>
  <si>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</si>
  <si>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</si>
  <si>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</si>
  <si>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</si>
  <si>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</si>
  <si>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</si>
  <si>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</si>
  <si>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</si>
  <si>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</si>
  <si>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</si>
  <si>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</si>
  <si>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</si>
  <si>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</si>
  <si>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</si>
  <si>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</si>
  <si>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</si>
  <si>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</si>
  <si>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</si>
  <si>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</si>
  <si>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</si>
  <si>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</si>
  <si>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</si>
  <si>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</si>
  <si>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</si>
  <si>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</si>
  <si>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</si>
  <si>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</si>
  <si>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</si>
  <si>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</si>
  <si>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</si>
  <si>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</si>
  <si>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</si>
  <si>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</si>
  <si>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</si>
  <si>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</si>
  <si>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</si>
  <si>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</si>
  <si>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</si>
  <si>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</si>
  <si>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</si>
  <si>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</si>
  <si>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</si>
  <si>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</si>
  <si>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</si>
  <si>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</si>
  <si>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</si>
  <si>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</si>
  <si>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</si>
  <si>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</si>
  <si>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</si>
  <si>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</si>
  <si>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</si>
  <si>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</si>
  <si>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</si>
  <si>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</si>
  <si>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</si>
  <si>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</si>
  <si>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</si>
  <si>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</si>
  <si>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</si>
  <si>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</si>
  <si>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</si>
  <si>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</si>
  <si>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</si>
  <si>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</si>
  <si>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</si>
  <si>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</si>
  <si>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</si>
  <si>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</si>
  <si>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</si>
  <si>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</si>
  <si>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</si>
  <si>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</si>
  <si>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</si>
  <si>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</si>
  <si>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</si>
  <si>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</si>
  <si>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</si>
  <si>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</si>
  <si>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</si>
  <si>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</si>
  <si>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</si>
  <si>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</si>
  <si>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</si>
  <si>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</si>
  <si>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</si>
  <si>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</si>
  <si>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</si>
  <si>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</si>
  <si>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</si>
  <si>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</si>
  <si>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</si>
  <si>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</si>
  <si>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</si>
  <si>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</si>
  <si>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</si>
  <si>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</si>
  <si>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</si>
  <si>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</si>
  <si>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</si>
  <si>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</si>
  <si>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</si>
  <si>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</si>
  <si>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</si>
  <si>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</si>
  <si>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</si>
  <si>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</si>
  <si>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</si>
  <si>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</si>
  <si>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</si>
  <si>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</si>
  <si>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</si>
  <si>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</si>
  <si>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</si>
  <si>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</si>
  <si>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</si>
  <si>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</si>
  <si>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</si>
  <si>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</si>
  <si>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</si>
  <si>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</si>
  <si>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</si>
  <si>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</si>
  <si>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</si>
  <si>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</si>
  <si>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</si>
  <si>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</si>
  <si>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</si>
  <si>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</si>
  <si>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</si>
  <si>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</si>
  <si>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</si>
  <si>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</si>
  <si>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</si>
  <si>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</si>
  <si>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</si>
  <si>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</si>
  <si>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</si>
  <si>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</si>
  <si>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</si>
  <si>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</si>
  <si>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</si>
  <si>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</si>
  <si>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</si>
  <si>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</si>
  <si>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</si>
  <si>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</si>
  <si>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</si>
  <si>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</si>
  <si>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</si>
  <si>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</si>
  <si>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</si>
  <si>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</si>
  <si>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</si>
  <si>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</si>
  <si>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</si>
  <si>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</si>
  <si>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</si>
  <si>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</si>
  <si>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</si>
  <si>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</si>
  <si>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</si>
  <si>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</si>
  <si>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</si>
  <si>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</si>
  <si>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</si>
  <si>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</si>
  <si>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</si>
  <si>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</si>
  <si>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</si>
  <si>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</si>
  <si>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</si>
  <si>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</si>
  <si>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</si>
  <si>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</si>
  <si>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</si>
  <si>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</si>
  <si>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</si>
  <si>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</si>
  <si>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</si>
  <si>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</si>
  <si>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</si>
  <si>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</si>
  <si>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</si>
  <si>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</si>
  <si>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</si>
  <si>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</si>
  <si>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</si>
  <si>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</si>
  <si>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</si>
  <si>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</si>
  <si>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</si>
  <si>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</si>
  <si>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</si>
  <si>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</si>
  <si>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</si>
  <si>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</si>
  <si>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</si>
  <si>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</si>
  <si>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</si>
  <si>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</si>
  <si>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</si>
  <si>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</si>
  <si>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</si>
  <si>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</si>
  <si>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</si>
  <si>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</si>
  <si>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</si>
  <si>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</si>
  <si>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</si>
  <si>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</si>
  <si>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</si>
  <si>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</si>
  <si>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</si>
  <si>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</si>
  <si>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</si>
  <si>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</si>
  <si>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</si>
  <si>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</si>
  <si>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</si>
  <si>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</si>
  <si>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</si>
  <si>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</si>
  <si>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</si>
  <si>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</si>
  <si>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</si>
  <si>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</si>
  <si>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</si>
  <si>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</si>
  <si>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</si>
  <si>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</si>
  <si>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</si>
  <si>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</si>
  <si>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</si>
  <si>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</si>
  <si>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</si>
  <si>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</si>
  <si>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</si>
  <si>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</si>
  <si>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</si>
  <si>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</si>
  <si>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</si>
  <si>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</si>
  <si>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</si>
  <si>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</si>
  <si>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</si>
  <si>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</si>
  <si>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</si>
  <si>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</si>
  <si>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</si>
  <si>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</si>
  <si>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</si>
  <si>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</si>
  <si>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</si>
  <si>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</si>
  <si>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</si>
  <si>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</si>
  <si>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</si>
  <si>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</si>
  <si>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</si>
  <si>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</si>
  <si>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</si>
  <si>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</si>
  <si>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</si>
  <si>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</si>
  <si>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</si>
  <si>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</si>
  <si>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</si>
  <si>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</si>
  <si>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</si>
  <si>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</si>
  <si>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</si>
  <si>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</si>
  <si>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</si>
  <si>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</si>
  <si>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</si>
  <si>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</si>
  <si>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</si>
  <si>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</si>
  <si>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</si>
  <si>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</si>
  <si>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</si>
  <si>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</si>
  <si>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</si>
  <si>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</si>
  <si>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</si>
  <si>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</si>
  <si>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</si>
  <si>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</si>
  <si>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</si>
  <si>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</si>
  <si>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</si>
  <si>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</si>
  <si>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</si>
  <si>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</si>
  <si>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</si>
  <si>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</si>
  <si>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</si>
  <si>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</si>
  <si>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</si>
  <si>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</si>
  <si>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</si>
  <si>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</si>
  <si>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</si>
  <si>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</si>
  <si>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</si>
  <si>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</si>
  <si>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</si>
  <si>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</si>
  <si>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</si>
  <si>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</si>
  <si>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</si>
  <si>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</si>
  <si>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</si>
  <si>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</si>
  <si>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</si>
  <si>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</si>
  <si>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</si>
  <si>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</si>
  <si>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</si>
  <si>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</si>
  <si>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</si>
  <si>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</si>
  <si>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</si>
  <si>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</si>
  <si>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</si>
  <si>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</si>
  <si>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</si>
  <si>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</si>
  <si>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</si>
  <si>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</si>
  <si>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</si>
  <si>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</si>
  <si>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</si>
  <si>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</si>
  <si>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</si>
  <si>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</si>
  <si>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</si>
  <si>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</si>
  <si>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</si>
  <si>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</si>
  <si>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</si>
  <si>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</si>
  <si>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</si>
  <si>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</si>
  <si>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</si>
  <si>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</si>
  <si>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</si>
  <si>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</si>
  <si>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</si>
  <si>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</si>
  <si>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</si>
  <si>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</si>
  <si>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</si>
  <si>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</si>
  <si>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</si>
  <si>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</si>
  <si>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</si>
  <si>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</si>
  <si>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</si>
  <si>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</si>
  <si>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</si>
  <si>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</si>
  <si>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</si>
  <si>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</si>
  <si>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</si>
  <si>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</si>
  <si>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</si>
  <si>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</si>
  <si>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</si>
  <si>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</si>
  <si>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</si>
  <si>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</si>
  <si>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</si>
  <si>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</si>
  <si>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</si>
  <si>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</si>
  <si>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</si>
  <si>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</si>
  <si>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</si>
  <si>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</si>
  <si>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</si>
  <si>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</si>
  <si>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</si>
  <si>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</si>
  <si>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</si>
  <si>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</si>
  <si>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</si>
  <si>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</si>
  <si>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</si>
  <si>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</si>
  <si>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</si>
  <si>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</si>
  <si>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</si>
  <si>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</si>
  <si>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</si>
  <si>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</si>
  <si>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</si>
  <si>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</si>
  <si>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</si>
  <si>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</si>
  <si>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</si>
  <si>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</si>
  <si>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</si>
  <si>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</si>
  <si>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</si>
  <si>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</si>
  <si>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</si>
  <si>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</si>
  <si>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</si>
  <si>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</si>
  <si>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</si>
  <si>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</si>
  <si>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</si>
  <si>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</si>
  <si>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</si>
  <si>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</si>
  <si>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</si>
  <si>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</si>
  <si>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</si>
  <si>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</si>
  <si>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</si>
  <si>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</si>
  <si>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</si>
  <si>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</si>
  <si>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</si>
  <si>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</si>
  <si>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</si>
  <si>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</si>
  <si>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</si>
  <si>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</si>
  <si>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</si>
  <si>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</si>
  <si>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</si>
  <si>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</si>
  <si>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</si>
  <si>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</si>
  <si>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</si>
  <si>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</si>
  <si>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</si>
  <si>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</si>
  <si>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</si>
  <si>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</si>
  <si>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</si>
  <si>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</si>
  <si>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</si>
  <si>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</si>
  <si>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</si>
  <si>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</si>
  <si>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</si>
  <si>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</si>
  <si>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</si>
  <si>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</si>
  <si>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</si>
  <si>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</si>
  <si>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</si>
  <si>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</si>
  <si>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</si>
  <si>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</si>
  <si>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</si>
  <si>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</si>
  <si>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</si>
  <si>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</si>
  <si>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</si>
  <si>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</si>
  <si>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</si>
  <si>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</si>
  <si>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</si>
  <si>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</si>
  <si>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</si>
  <si>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</si>
  <si>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</si>
  <si>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</si>
  <si>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</si>
  <si>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</si>
  <si>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</si>
  <si>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</si>
  <si>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</si>
  <si>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</si>
  <si>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</si>
  <si>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</si>
  <si>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</si>
  <si>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</si>
  <si>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</si>
  <si>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</si>
  <si>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</si>
  <si>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</si>
  <si>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</si>
  <si>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</si>
  <si>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</si>
  <si>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</si>
  <si>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</si>
  <si>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</si>
  <si>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</si>
  <si>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</si>
  <si>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</si>
  <si>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</si>
  <si>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</si>
  <si>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</si>
  <si>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</si>
  <si>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</si>
  <si>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</si>
  <si>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</si>
  <si>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</si>
  <si>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</si>
  <si>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</si>
  <si>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</si>
  <si>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</si>
  <si>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</si>
  <si>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</si>
  <si>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</si>
  <si>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</si>
  <si>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</si>
  <si>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</si>
  <si>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</si>
  <si>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</si>
  <si>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</si>
  <si>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</si>
  <si>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</si>
  <si>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</si>
  <si>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</si>
  <si>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</si>
  <si>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</si>
  <si>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</si>
  <si>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</si>
  <si>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</si>
  <si>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</si>
  <si>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</si>
  <si>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</si>
  <si>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</si>
  <si>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</si>
  <si>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</si>
  <si>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</si>
  <si>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</si>
  <si>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</si>
  <si>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</si>
  <si>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</si>
  <si>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</si>
  <si>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</si>
  <si>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</si>
  <si>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</si>
  <si>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</si>
  <si>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</si>
  <si>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</si>
  <si>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</si>
  <si>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</si>
  <si>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</si>
  <si>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</si>
  <si>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</si>
  <si>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</si>
  <si>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</si>
  <si>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</si>
  <si>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</si>
  <si>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</si>
  <si>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</si>
  <si>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</si>
  <si>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</si>
  <si>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</si>
  <si>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</si>
  <si>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</si>
  <si>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</si>
  <si>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</si>
  <si>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</si>
  <si>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</si>
  <si>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</si>
  <si>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</si>
  <si>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</si>
  <si>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</si>
  <si>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</si>
  <si>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</si>
  <si>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</si>
  <si>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</si>
  <si>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</si>
  <si>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</si>
  <si>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</si>
  <si>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</si>
  <si>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</si>
  <si>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</si>
  <si>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</si>
  <si>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</si>
  <si>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</si>
  <si>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</si>
  <si>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</si>
  <si>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</si>
  <si>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</si>
  <si>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</si>
  <si>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</si>
  <si>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</si>
  <si>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</si>
  <si>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</si>
  <si>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</si>
  <si>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</si>
  <si>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</si>
  <si>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</si>
  <si>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</si>
  <si>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</si>
  <si>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</si>
  <si>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</si>
  <si>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</si>
  <si>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</si>
  <si>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</si>
  <si>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</si>
  <si>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</si>
  <si>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</si>
  <si>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</si>
  <si>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</si>
  <si>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</si>
  <si>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</si>
  <si>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</si>
  <si>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</si>
  <si>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</si>
  <si>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</si>
  <si>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</si>
  <si>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</si>
  <si>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</si>
  <si>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</si>
  <si>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</si>
  <si>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</si>
  <si>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</si>
  <si>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</si>
  <si>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</si>
  <si>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</si>
  <si>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</si>
  <si>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</si>
  <si>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</si>
  <si>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</si>
  <si>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</si>
  <si>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</si>
  <si>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</si>
  <si>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</si>
  <si>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</si>
  <si>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</si>
  <si>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</si>
  <si>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</si>
  <si>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</si>
  <si>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</si>
  <si>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</si>
  <si>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</si>
  <si>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</si>
  <si>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</si>
  <si>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</si>
  <si>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</si>
  <si>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</si>
  <si>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</si>
  <si>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</si>
  <si>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</si>
  <si>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</si>
  <si>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</si>
  <si>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</si>
  <si>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</si>
  <si>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</si>
  <si>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</si>
  <si>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</si>
  <si>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</si>
  <si>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</si>
  <si>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</si>
  <si>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</si>
  <si>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</si>
  <si>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</si>
  <si>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</si>
  <si>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</si>
  <si>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</si>
  <si>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</si>
  <si>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</si>
  <si>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</si>
  <si>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</si>
  <si>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</si>
  <si>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</si>
  <si>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</si>
  <si>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</si>
  <si>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</si>
  <si>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</si>
  <si>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</si>
  <si>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</si>
  <si>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</si>
  <si>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</si>
  <si>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</si>
  <si>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</si>
  <si>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</si>
  <si>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</si>
  <si>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</si>
  <si>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</si>
  <si>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</si>
  <si>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</si>
  <si>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</si>
  <si>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</si>
  <si>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</si>
  <si>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</si>
  <si>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</si>
  <si>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</si>
  <si>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</si>
  <si>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</si>
  <si>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</si>
  <si>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</si>
  <si>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</si>
  <si>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</si>
  <si>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</si>
  <si>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</si>
  <si>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</si>
  <si>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</si>
  <si>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</si>
  <si>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</si>
  <si>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</si>
  <si>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</si>
  <si>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</si>
  <si>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</si>
  <si>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</si>
  <si>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</si>
  <si>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</si>
  <si>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</si>
  <si>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</si>
  <si>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</si>
  <si>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</si>
  <si>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</si>
  <si>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</si>
  <si>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</si>
  <si>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</si>
  <si>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</si>
  <si>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</si>
  <si>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</si>
  <si>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</si>
  <si>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</si>
  <si>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</si>
  <si>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</si>
  <si>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</si>
  <si>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</si>
  <si>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</si>
  <si>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</si>
  <si>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</si>
  <si>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</si>
  <si>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</si>
  <si>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</si>
  <si>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</si>
  <si>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</si>
  <si>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</si>
  <si>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</si>
  <si>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</si>
  <si>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</si>
  <si>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</si>
  <si>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</si>
  <si>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</si>
  <si>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</si>
  <si>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</si>
  <si>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</si>
  <si>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</si>
  <si>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</si>
  <si>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</si>
  <si>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</si>
  <si>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</si>
  <si>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</si>
  <si>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</si>
  <si>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</si>
  <si>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</si>
  <si>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</si>
  <si>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</si>
  <si>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</si>
  <si>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</si>
  <si>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</si>
  <si>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</si>
  <si>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</si>
  <si>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</si>
  <si>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</si>
  <si>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</si>
  <si>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</si>
  <si>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</si>
  <si>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</si>
  <si>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</si>
  <si>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</si>
  <si>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</si>
  <si>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</si>
  <si>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</si>
  <si>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</si>
  <si>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</si>
  <si>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</si>
  <si>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</si>
  <si>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</si>
  <si>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</si>
  <si>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</si>
  <si>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</si>
  <si>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</si>
  <si>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</si>
  <si>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</si>
  <si>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</si>
  <si>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</si>
  <si>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</si>
  <si>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</si>
  <si>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</si>
  <si>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</si>
  <si>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</si>
  <si>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</si>
  <si>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</si>
  <si>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</si>
  <si>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</si>
  <si>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</si>
  <si>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</si>
  <si>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</si>
  <si>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</si>
  <si>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</si>
  <si>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</si>
  <si>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</si>
  <si>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</si>
  <si>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</si>
  <si>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</si>
  <si>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</si>
  <si>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</si>
  <si>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</si>
  <si>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</si>
  <si>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</si>
  <si>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</si>
  <si>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</si>
  <si>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</si>
  <si>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</si>
  <si>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</si>
  <si>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</si>
  <si>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</si>
  <si>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</si>
  <si>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</si>
  <si>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</si>
  <si>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</si>
  <si>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</si>
  <si>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</si>
  <si>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</si>
  <si>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</si>
  <si>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</si>
  <si>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</si>
  <si>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</si>
  <si>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</si>
  <si>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</si>
  <si>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</si>
  <si>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</si>
  <si>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</si>
  <si>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</si>
  <si>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</si>
  <si>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</si>
  <si>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</si>
  <si>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</si>
  <si>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</si>
  <si>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</si>
  <si>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</si>
  <si>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</si>
  <si>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</si>
  <si>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</si>
  <si>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</si>
  <si>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</si>
  <si>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</si>
  <si>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</si>
  <si>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</si>
  <si>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</si>
  <si>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</si>
  <si>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</si>
  <si>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</si>
  <si>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</si>
  <si>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</si>
  <si>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</si>
  <si>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</si>
  <si>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</si>
  <si>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</si>
  <si>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</si>
  <si>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</si>
  <si>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</si>
  <si>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</si>
  <si>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</si>
  <si>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</si>
  <si>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</si>
  <si>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</si>
  <si>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</si>
  <si>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</si>
  <si>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</si>
  <si>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</si>
  <si>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</si>
  <si>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</si>
  <si>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</si>
  <si>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</si>
  <si>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</si>
  <si>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</si>
  <si>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</si>
  <si>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</si>
  <si>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</si>
  <si>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</si>
  <si>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</si>
  <si>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</si>
  <si>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</si>
  <si>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</si>
  <si>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</si>
  <si>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</si>
  <si>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</si>
  <si>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</si>
  <si>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</si>
  <si>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</si>
  <si>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</si>
  <si>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</si>
  <si>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</si>
  <si>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</si>
  <si>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</si>
  <si>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</si>
  <si>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</si>
  <si>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</si>
  <si>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</si>
  <si>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</si>
  <si>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</si>
  <si>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</si>
  <si>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</si>
  <si>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</si>
  <si>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</si>
  <si>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</si>
  <si>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</si>
  <si>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</si>
  <si>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</si>
  <si>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</si>
  <si>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</si>
  <si>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</si>
  <si>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</si>
  <si>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</si>
  <si>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</si>
  <si>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</si>
  <si>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</si>
  <si>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</si>
  <si>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</si>
  <si>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</si>
  <si>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</si>
  <si>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</si>
  <si>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</si>
  <si>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</si>
  <si>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</si>
  <si>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</si>
  <si>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</si>
  <si>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</si>
  <si>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</si>
  <si>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</si>
  <si>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</si>
  <si>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</si>
  <si>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</si>
  <si>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</si>
  <si>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</si>
  <si>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</si>
  <si>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</si>
  <si>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</si>
  <si>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</si>
  <si>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</si>
  <si>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</si>
  <si>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</si>
  <si>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</si>
  <si>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</si>
  <si>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</si>
  <si>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</si>
  <si>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</si>
  <si>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</si>
  <si>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</si>
  <si>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</si>
  <si>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</si>
  <si>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</si>
  <si>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</si>
  <si>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</si>
  <si>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</si>
  <si>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</si>
  <si>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</si>
  <si>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</si>
  <si>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</si>
  <si>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</si>
  <si>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</si>
  <si>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</si>
  <si>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</si>
  <si>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</si>
  <si>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</si>
  <si>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</si>
  <si>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</si>
  <si>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</si>
  <si>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</si>
  <si>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</si>
  <si>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</si>
  <si>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</si>
  <si>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</si>
  <si>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</si>
  <si>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</si>
  <si>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</si>
  <si>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</si>
  <si>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</si>
  <si>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</si>
  <si>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</si>
  <si>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</si>
  <si>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</si>
  <si>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</si>
  <si>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</si>
  <si>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</si>
  <si>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</si>
  <si>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</si>
  <si>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</si>
  <si>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</si>
  <si>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</si>
  <si>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</si>
  <si>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</si>
  <si>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</si>
  <si>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</si>
  <si>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</si>
  <si>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</si>
  <si>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</si>
  <si>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</si>
  <si>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</si>
  <si>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</si>
  <si>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</si>
  <si>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</si>
  <si>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</si>
  <si>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</si>
  <si>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</si>
  <si>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</si>
  <si>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</si>
  <si>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</si>
  <si>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</si>
  <si>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</si>
  <si>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</si>
  <si>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</si>
  <si>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</si>
  <si>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</si>
  <si>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</si>
  <si>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</si>
  <si>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</si>
  <si>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</si>
  <si>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</si>
  <si>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</si>
  <si>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</si>
  <si>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</si>
  <si>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</si>
  <si>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</si>
  <si>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</si>
  <si>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</si>
  <si>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</si>
  <si>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</si>
  <si>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</si>
  <si>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</si>
  <si>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</si>
  <si>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</si>
  <si>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</si>
  <si>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</si>
  <si>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</si>
  <si>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</si>
  <si>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</si>
  <si>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</si>
  <si>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</si>
  <si>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</si>
  <si>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</si>
  <si>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</si>
  <si>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</si>
  <si>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</si>
  <si>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</si>
  <si>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</si>
  <si>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</si>
  <si>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</si>
  <si>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</si>
  <si>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</si>
  <si>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</si>
  <si>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</si>
  <si>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</si>
  <si>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</si>
  <si>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</si>
  <si>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</si>
  <si>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</si>
  <si>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</si>
  <si>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</si>
  <si>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</si>
  <si>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</si>
  <si>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</si>
  <si>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</si>
  <si>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</si>
  <si>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</si>
  <si>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</si>
  <si>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</si>
  <si>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</si>
  <si>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</si>
  <si>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</si>
  <si>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</si>
  <si>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</si>
  <si>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</si>
  <si>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</si>
  <si>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</si>
  <si>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</si>
  <si>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</si>
  <si>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</si>
  <si>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</si>
  <si>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</si>
  <si>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</si>
  <si>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</si>
  <si>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</si>
  <si>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</si>
  <si>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</si>
  <si>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</si>
  <si>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</si>
  <si>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</si>
  <si>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</si>
  <si>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</si>
  <si>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</si>
  <si>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</si>
  <si>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</si>
  <si>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</si>
  <si>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</si>
  <si>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</si>
  <si>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</si>
  <si>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</si>
  <si>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</si>
  <si>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</si>
  <si>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</si>
  <si>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</si>
  <si>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</si>
  <si>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</si>
  <si>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</si>
  <si>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</si>
  <si>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</si>
  <si>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</si>
  <si>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</si>
  <si>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</si>
  <si>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</si>
  <si>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</si>
  <si>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</si>
  <si>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</si>
  <si>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</si>
  <si>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</si>
  <si>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</si>
  <si>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</si>
  <si>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</si>
  <si>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</si>
  <si>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</si>
  <si>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</si>
  <si>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</si>
  <si>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</si>
  <si>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</si>
  <si>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</si>
  <si>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</si>
  <si>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</si>
  <si>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</si>
  <si>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</si>
  <si>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</si>
  <si>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</si>
  <si>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</si>
  <si>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</si>
  <si>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</si>
  <si>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</si>
  <si>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</si>
  <si>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</si>
  <si>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</si>
  <si>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</si>
  <si>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</si>
  <si>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</si>
  <si>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</si>
  <si>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</si>
  <si>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</si>
  <si>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</si>
  <si>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</si>
  <si>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</si>
  <si>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</si>
  <si>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</si>
  <si>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</si>
  <si>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</si>
  <si>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</si>
  <si>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</si>
  <si>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</si>
  <si>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</si>
  <si>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</si>
  <si>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</si>
  <si>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</si>
  <si>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</si>
  <si>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</si>
  <si>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</si>
  <si>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</si>
  <si>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</si>
  <si>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</si>
  <si>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</si>
  <si>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</si>
  <si>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</si>
  <si>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</si>
  <si>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</si>
  <si>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</si>
  <si>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</si>
  <si>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</si>
  <si>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</si>
  <si>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</si>
  <si>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</si>
  <si>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</si>
  <si>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</si>
  <si>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</si>
  <si>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</si>
  <si>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</si>
  <si>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</si>
  <si>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</si>
  <si>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</si>
  <si>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</si>
  <si>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</si>
  <si>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</si>
  <si>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</si>
  <si>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</si>
  <si>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</si>
  <si>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</si>
  <si>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</si>
  <si>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</si>
  <si>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</si>
  <si>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</si>
  <si>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</si>
  <si>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</si>
  <si>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</si>
  <si>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</si>
  <si>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</si>
  <si>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</si>
  <si>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</si>
  <si>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</si>
  <si>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</si>
  <si>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</si>
  <si>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</si>
  <si>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</si>
  <si>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</si>
  <si>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</si>
  <si>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</si>
  <si>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</si>
  <si>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</si>
  <si>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</si>
  <si>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</si>
  <si>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</si>
  <si>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</si>
  <si>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</si>
  <si>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</si>
  <si>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</si>
  <si>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</si>
  <si>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</si>
  <si>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</si>
  <si>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</si>
  <si>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</si>
  <si>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</si>
  <si>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</si>
  <si>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</si>
  <si>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</si>
  <si>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</si>
  <si>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</si>
  <si>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</si>
  <si>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</si>
  <si>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</si>
  <si>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</si>
  <si>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</si>
  <si>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</si>
  <si>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</si>
  <si>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</si>
  <si>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</si>
  <si>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</si>
  <si>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</si>
  <si>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</si>
  <si>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</si>
  <si>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</si>
  <si>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</si>
  <si>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</si>
  <si>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</si>
  <si>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</si>
  <si>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</si>
  <si>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</si>
  <si>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</si>
  <si>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</si>
  <si>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</si>
  <si>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</si>
  <si>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</si>
  <si>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</si>
  <si>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</si>
  <si>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</si>
  <si>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</si>
  <si>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</si>
  <si>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</si>
  <si>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</si>
  <si>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</si>
  <si>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</si>
  <si>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</si>
  <si>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</si>
  <si>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</si>
  <si>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</si>
  <si>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</si>
  <si>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</si>
  <si>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</si>
  <si>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</si>
  <si>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</si>
  <si>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</si>
  <si>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</si>
  <si>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</si>
  <si>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</si>
  <si>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</si>
  <si>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</si>
  <si>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</si>
  <si>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</si>
  <si>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</si>
  <si>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</si>
  <si>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</si>
  <si>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</si>
  <si>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</si>
  <si>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</si>
  <si>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</si>
  <si>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</si>
  <si>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</si>
  <si>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</si>
  <si>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</si>
  <si>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</si>
  <si>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</si>
  <si>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</si>
  <si>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</si>
  <si>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</si>
  <si>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</si>
  <si>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</si>
  <si>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</si>
  <si>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</si>
  <si>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</si>
  <si>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</si>
  <si>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</si>
  <si>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</si>
  <si>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</si>
  <si>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</si>
  <si>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</si>
  <si>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</si>
  <si>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</si>
  <si>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</si>
  <si>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</si>
  <si>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</si>
  <si>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</si>
  <si>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</si>
  <si>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</si>
  <si>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</si>
  <si>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</si>
  <si>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</si>
  <si>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</si>
  <si>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</si>
  <si>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</si>
  <si>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</si>
  <si>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</si>
  <si>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</si>
  <si>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</si>
  <si>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</si>
  <si>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</si>
  <si>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</si>
  <si>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</si>
  <si>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</si>
  <si>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</si>
  <si>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</si>
  <si>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</si>
  <si>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</si>
  <si>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</si>
  <si>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</si>
  <si>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</si>
  <si>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</si>
  <si>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</si>
  <si>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</si>
  <si>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</si>
  <si>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</si>
  <si>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</si>
  <si>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</si>
  <si>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</si>
  <si>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</si>
  <si>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</si>
  <si>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</si>
  <si>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</si>
  <si>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</si>
  <si>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</si>
  <si>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</si>
  <si>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</si>
  <si>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</si>
  <si>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</si>
  <si>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</si>
  <si>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</si>
  <si>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</si>
  <si>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</si>
  <si>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</si>
  <si>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</si>
  <si>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</si>
  <si>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</si>
  <si>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</si>
  <si>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</si>
  <si>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</si>
  <si>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</si>
  <si>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</si>
  <si>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</si>
  <si>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</si>
  <si>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</si>
  <si>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</si>
  <si>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</si>
  <si>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</si>
  <si>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</si>
  <si>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</si>
  <si>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</si>
  <si>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</si>
  <si>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</si>
  <si>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</si>
  <si>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</si>
  <si>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</si>
  <si>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</si>
  <si>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</si>
  <si>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</si>
  <si>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</si>
  <si>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</si>
  <si>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</si>
  <si>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</si>
  <si>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</si>
  <si>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</si>
  <si>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</si>
  <si>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</si>
  <si>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</si>
  <si>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</si>
  <si>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</si>
  <si>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</si>
  <si>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</si>
  <si>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</si>
  <si>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</si>
  <si>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</si>
  <si>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</si>
  <si>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</si>
  <si>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</si>
  <si>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</si>
  <si>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</si>
  <si>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</si>
  <si>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</si>
  <si>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</si>
  <si>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</si>
  <si>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</si>
  <si>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</si>
  <si>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</si>
  <si>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</si>
  <si>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</si>
  <si>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</si>
  <si>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</si>
  <si>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</si>
  <si>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</si>
  <si>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</si>
  <si>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</si>
  <si>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</si>
  <si>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</si>
  <si>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</si>
  <si>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</si>
  <si>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</si>
  <si>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</si>
  <si>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</si>
  <si>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</si>
  <si>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</si>
  <si>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</si>
  <si>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</si>
  <si>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</si>
  <si>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</si>
  <si>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</si>
  <si>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</si>
  <si>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</si>
  <si>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</si>
  <si>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</si>
  <si>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</si>
  <si>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</si>
  <si>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</si>
  <si>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</si>
  <si>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</si>
  <si>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</si>
  <si>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</si>
  <si>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</si>
  <si>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</si>
  <si>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</si>
  <si>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</si>
  <si>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</si>
  <si>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</si>
  <si>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</si>
  <si>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</si>
  <si>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</si>
  <si>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</si>
  <si>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</si>
  <si>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</si>
  <si>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</si>
  <si>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</si>
  <si>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</si>
  <si>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</si>
  <si>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</si>
  <si>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</si>
  <si>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</si>
  <si>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</si>
  <si>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</si>
  <si>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</si>
  <si>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</si>
  <si>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</si>
  <si>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</si>
  <si>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</si>
  <si>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</si>
  <si>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</si>
  <si>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</si>
  <si>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</si>
  <si>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</si>
  <si>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</si>
  <si>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</si>
  <si>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</si>
  <si>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</si>
  <si>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</si>
  <si>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</si>
  <si>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</si>
  <si>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</si>
  <si>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</si>
  <si>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</si>
  <si>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</si>
  <si>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</si>
  <si>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</si>
  <si>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</si>
  <si>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</si>
  <si>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</si>
  <si>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</si>
  <si>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</si>
  <si>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</si>
  <si>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</si>
  <si>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</si>
  <si>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</si>
  <si>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</si>
  <si>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</si>
  <si>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</si>
  <si>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</si>
  <si>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</si>
  <si>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</si>
  <si>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</si>
  <si>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</si>
  <si>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</si>
  <si>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</si>
  <si>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</si>
  <si>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</si>
  <si>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</si>
  <si>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</si>
  <si>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</si>
  <si>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</si>
  <si>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</si>
  <si>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</si>
  <si>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</si>
  <si>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</si>
  <si>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</si>
  <si>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</si>
  <si>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</si>
  <si>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</si>
  <si>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</si>
  <si>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</si>
  <si>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</si>
  <si>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</si>
  <si>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</si>
  <si>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</si>
  <si>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</si>
  <si>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</si>
  <si>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</si>
  <si>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</si>
  <si>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</si>
  <si>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</si>
  <si>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</si>
  <si>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</si>
  <si>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</si>
  <si>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</si>
  <si>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</si>
  <si>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</si>
  <si>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</si>
  <si>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</si>
  <si>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</si>
  <si>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</si>
  <si>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</si>
  <si>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</si>
  <si>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</si>
  <si>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</si>
  <si>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</si>
  <si>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</si>
  <si>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</si>
  <si>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</si>
  <si>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</si>
  <si>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</si>
  <si>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</si>
  <si>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</si>
  <si>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</si>
  <si>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</si>
  <si>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</si>
  <si>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</si>
  <si>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</si>
  <si>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</si>
  <si>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</si>
  <si>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</si>
  <si>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</si>
  <si>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</si>
  <si>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</si>
  <si>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</si>
  <si>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</si>
  <si>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</si>
  <si>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</si>
  <si>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</si>
  <si>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</si>
  <si>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</si>
  <si>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</si>
  <si>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</si>
  <si>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</si>
  <si>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</si>
  <si>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</si>
  <si>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</si>
  <si>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</si>
  <si>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</si>
  <si>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</si>
  <si>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</si>
  <si>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</si>
  <si>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</si>
  <si>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</si>
  <si>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</si>
  <si>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</si>
  <si>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</si>
  <si>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</si>
  <si>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</si>
  <si>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</si>
  <si>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</si>
  <si>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</si>
  <si>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</si>
  <si>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</si>
  <si>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</si>
  <si>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</si>
  <si>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</si>
  <si>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</si>
  <si>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</si>
  <si>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</si>
  <si>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</si>
  <si>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</si>
  <si>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</si>
  <si>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</si>
  <si>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</si>
  <si>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</si>
  <si>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</si>
  <si>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</si>
  <si>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</si>
  <si>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</si>
  <si>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</si>
  <si>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</si>
  <si>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</si>
  <si>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</si>
  <si>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</si>
  <si>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</si>
  <si>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</si>
  <si>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</si>
  <si>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</si>
  <si>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</si>
  <si>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</si>
  <si>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</si>
  <si>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</si>
  <si>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</si>
  <si>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</si>
  <si>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</si>
  <si>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</si>
  <si>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</si>
  <si>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</si>
  <si>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</si>
  <si>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</si>
  <si>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</si>
  <si>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</si>
  <si>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</si>
  <si>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</si>
  <si>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</si>
  <si>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</si>
  <si>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</si>
  <si>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</si>
  <si>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</si>
  <si>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</si>
  <si>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</si>
  <si>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</si>
  <si>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</si>
  <si>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</si>
  <si>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</si>
  <si>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</si>
  <si>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</si>
  <si>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</si>
  <si>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</si>
  <si>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</si>
  <si>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</si>
  <si>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</si>
  <si>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</si>
  <si>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</si>
  <si>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</si>
  <si>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</si>
  <si>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</si>
  <si>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</si>
  <si>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</si>
  <si>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</si>
  <si>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</si>
  <si>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</si>
  <si>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</si>
  <si>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</si>
  <si>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</si>
  <si>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</si>
  <si>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</si>
  <si>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</si>
  <si>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</si>
  <si>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</si>
  <si>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</si>
  <si>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</si>
  <si>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</si>
  <si>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</si>
  <si>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</si>
  <si>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</si>
  <si>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</si>
  <si>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</si>
  <si>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</si>
  <si>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</si>
  <si>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</si>
  <si>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</si>
  <si>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</si>
  <si>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</si>
  <si>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</si>
  <si>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</si>
  <si>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</si>
  <si>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</si>
  <si>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</si>
  <si>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</si>
  <si>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</si>
  <si>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</si>
  <si>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</si>
  <si>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</si>
  <si>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</si>
  <si>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</si>
  <si>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</si>
  <si>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</si>
  <si>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</si>
  <si>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</si>
  <si>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</si>
  <si>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</si>
  <si>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</si>
  <si>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</si>
  <si>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</si>
  <si>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</si>
  <si>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</si>
  <si>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</si>
  <si>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</si>
  <si>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</si>
  <si>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</si>
  <si>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</si>
  <si>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</si>
  <si>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</si>
  <si>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</si>
  <si>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</si>
  <si>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</si>
  <si>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</si>
  <si>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</si>
  <si>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</si>
  <si>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</si>
  <si>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</si>
  <si>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</si>
  <si>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</si>
  <si>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</si>
  <si>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</si>
  <si>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</si>
  <si>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</si>
  <si>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</si>
  <si>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</si>
  <si>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</si>
  <si>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</si>
  <si>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</si>
  <si>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</si>
  <si>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</si>
  <si>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</si>
  <si>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</si>
  <si>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</si>
  <si>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</si>
  <si>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</si>
  <si>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</si>
  <si>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</si>
  <si>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</si>
  <si>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</si>
  <si>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</si>
  <si>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</si>
  <si>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</si>
  <si>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</si>
  <si>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</si>
  <si>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</si>
  <si>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</si>
  <si>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</si>
  <si>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</si>
  <si>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</si>
  <si>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</si>
  <si>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</si>
  <si>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</si>
  <si>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</si>
  <si>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</si>
  <si>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</si>
  <si>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</si>
  <si>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</si>
  <si>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</si>
  <si>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</si>
  <si>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</si>
  <si>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</si>
  <si>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</si>
  <si>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</si>
  <si>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</si>
  <si>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</si>
  <si>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</si>
  <si>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</si>
  <si>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</si>
  <si>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</si>
  <si>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</si>
  <si>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</si>
  <si>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</si>
  <si>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</si>
  <si>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</si>
  <si>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</si>
  <si>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</si>
  <si>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</si>
  <si>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</si>
  <si>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</si>
  <si>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</si>
  <si>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</si>
  <si>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</si>
  <si>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</si>
  <si>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</si>
  <si>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</si>
  <si>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</si>
  <si>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</si>
  <si>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</si>
  <si>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</si>
  <si>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</si>
  <si>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</si>
  <si>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</si>
  <si>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</si>
  <si>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</si>
  <si>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</si>
  <si>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</si>
  <si>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</si>
  <si>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</si>
  <si>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</si>
  <si>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</si>
  <si>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</si>
  <si>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</si>
  <si>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</si>
  <si>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</si>
  <si>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</si>
  <si>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</si>
  <si>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</si>
  <si>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</si>
  <si>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</si>
  <si>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</si>
  <si>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</si>
  <si>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</si>
  <si>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</si>
  <si>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</si>
  <si>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</si>
  <si>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</si>
  <si>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</si>
  <si>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</si>
  <si>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</si>
  <si>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</si>
  <si>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</si>
  <si>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</si>
  <si>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</si>
  <si>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</si>
  <si>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</si>
  <si>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</si>
  <si>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</si>
  <si>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</si>
  <si>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</si>
  <si>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</si>
  <si>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</si>
  <si>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</si>
  <si>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</si>
  <si>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</si>
  <si>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</si>
  <si>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</si>
  <si>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</si>
  <si>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</si>
  <si>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</si>
  <si>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</si>
  <si>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</si>
  <si>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</si>
  <si>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</si>
  <si>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</si>
  <si>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</si>
  <si>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</si>
  <si>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</si>
  <si>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</si>
  <si>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</si>
  <si>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</si>
  <si>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</si>
  <si>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</si>
  <si>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</si>
  <si>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</si>
  <si>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</si>
  <si>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</si>
  <si>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</si>
  <si>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</si>
  <si>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</si>
  <si>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</si>
  <si>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</si>
  <si>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</si>
  <si>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</si>
  <si>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</si>
  <si>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</si>
  <si>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</si>
  <si>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</si>
  <si>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</si>
  <si>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</si>
  <si>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</si>
  <si>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</si>
  <si>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</si>
  <si>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</si>
  <si>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</si>
  <si>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</si>
  <si>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</si>
  <si>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</si>
  <si>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</si>
  <si>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</si>
  <si>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</si>
  <si>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</si>
  <si>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</si>
  <si>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</si>
  <si>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</si>
  <si>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</si>
  <si>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</si>
  <si>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</si>
  <si>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</si>
  <si>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</si>
  <si>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</si>
  <si>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</si>
  <si>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</si>
  <si>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</si>
  <si>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</si>
  <si>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</si>
  <si>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</si>
  <si>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</si>
  <si>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</si>
  <si>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</si>
  <si>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</si>
  <si>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</si>
  <si>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</si>
  <si>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</si>
  <si>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</si>
  <si>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</si>
  <si>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</si>
  <si>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</si>
  <si>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</si>
  <si>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</si>
  <si>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</si>
  <si>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</si>
  <si>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</si>
  <si>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</si>
  <si>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</si>
  <si>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</si>
  <si>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</si>
  <si>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</si>
  <si>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</si>
  <si>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</si>
  <si>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</si>
  <si>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</si>
  <si>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</si>
  <si>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</si>
  <si>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</si>
  <si>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</si>
  <si>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</si>
  <si>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</si>
  <si>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</si>
  <si>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</si>
  <si>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</si>
  <si>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</si>
  <si>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</si>
  <si>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</si>
  <si>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</si>
  <si>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</si>
  <si>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</si>
  <si>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</si>
  <si>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</si>
  <si>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</si>
  <si>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</si>
  <si>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</si>
  <si>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</si>
  <si>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</si>
  <si>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</si>
  <si>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</si>
  <si>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</si>
  <si>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</si>
  <si>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</si>
  <si>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</si>
  <si>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</si>
  <si>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</si>
  <si>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</si>
  <si>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</si>
  <si>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</si>
  <si>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</si>
  <si>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</si>
  <si>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</si>
  <si>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</si>
  <si>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</si>
  <si>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</si>
  <si>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</si>
  <si>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</si>
  <si>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</si>
  <si>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</si>
  <si>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</si>
  <si>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</si>
  <si>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</si>
  <si>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</si>
  <si>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</si>
  <si>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</si>
  <si>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</si>
  <si>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</si>
  <si>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</si>
  <si>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</si>
  <si>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</si>
  <si>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</si>
  <si>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</si>
  <si>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</si>
  <si>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</si>
  <si>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</si>
  <si>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</si>
  <si>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</si>
  <si>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</si>
  <si>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</si>
  <si>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</si>
  <si>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</si>
  <si>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</si>
  <si>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</si>
  <si>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</si>
  <si>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</si>
  <si>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</si>
  <si>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</si>
  <si>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</si>
  <si>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</si>
  <si>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</si>
  <si>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</si>
  <si>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</si>
  <si>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</si>
  <si>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</si>
  <si>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</si>
  <si>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</si>
  <si>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</si>
  <si>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</si>
  <si>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</si>
  <si>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</si>
  <si>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</si>
  <si>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</si>
  <si>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</si>
  <si>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</si>
  <si>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</si>
  <si>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</si>
  <si>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</si>
  <si>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</si>
  <si>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</si>
  <si>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</si>
  <si>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</si>
  <si>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</si>
  <si>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</si>
  <si>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</si>
  <si>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</si>
  <si>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</si>
  <si>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</si>
  <si>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</si>
  <si>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</si>
  <si>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</si>
  <si>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</si>
  <si>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</si>
  <si>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</si>
  <si>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</si>
  <si>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</si>
  <si>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</si>
  <si>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</si>
  <si>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</si>
  <si>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</si>
  <si>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</si>
  <si>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</si>
  <si>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</si>
  <si>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</si>
  <si>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</si>
  <si>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</si>
  <si>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</si>
  <si>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</si>
  <si>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</si>
  <si>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</si>
  <si>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</si>
  <si>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</si>
  <si>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</si>
  <si>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</si>
  <si>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</si>
  <si>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</si>
  <si>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</si>
  <si>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</si>
  <si>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</si>
  <si>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</si>
  <si>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</si>
  <si>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</si>
  <si>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</si>
  <si>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</si>
  <si>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</si>
  <si>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</si>
  <si>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</si>
  <si>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</si>
  <si>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</si>
  <si>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</si>
  <si>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</si>
  <si>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</si>
  <si>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</si>
  <si>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</si>
  <si>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</si>
  <si>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</si>
  <si>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</si>
  <si>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</si>
  <si>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</si>
  <si>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</si>
  <si>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</si>
  <si>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</si>
  <si>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</si>
  <si>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</si>
  <si>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</si>
  <si>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</si>
  <si>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</si>
  <si>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</si>
  <si>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</si>
  <si>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</si>
  <si>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</si>
  <si>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</si>
  <si>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</si>
  <si>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</si>
  <si>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</si>
  <si>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</si>
  <si>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</si>
  <si>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</si>
  <si>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</si>
  <si>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</si>
  <si>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</si>
  <si>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</si>
  <si>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</si>
  <si>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</si>
  <si>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</si>
  <si>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</si>
  <si>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</si>
  <si>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</si>
  <si>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</si>
  <si>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</si>
  <si>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</si>
  <si>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</si>
  <si>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</si>
  <si>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</si>
  <si>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</si>
  <si>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</si>
  <si>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</si>
  <si>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</si>
  <si>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</si>
  <si>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</si>
  <si>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</si>
  <si>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</si>
  <si>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</si>
  <si>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</si>
  <si>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</si>
  <si>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</si>
  <si>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</si>
  <si>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</si>
  <si>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</si>
  <si>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</si>
  <si>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</si>
  <si>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</si>
  <si>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</si>
  <si>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</si>
  <si>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</si>
  <si>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</si>
  <si>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</si>
  <si>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</si>
  <si>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</si>
  <si>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</si>
  <si>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</si>
  <si>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</si>
  <si>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</si>
  <si>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</si>
  <si>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</si>
  <si>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</si>
  <si>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</si>
  <si>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</si>
  <si>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</si>
  <si>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</si>
  <si>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</si>
  <si>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</si>
  <si>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</si>
  <si>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</si>
  <si>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</si>
  <si>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</si>
  <si>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</si>
  <si>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</si>
  <si>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</si>
  <si>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</si>
  <si>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</si>
  <si>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</si>
  <si>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</si>
  <si>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</si>
  <si>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</si>
  <si>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</si>
  <si>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</si>
  <si>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</si>
  <si>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</si>
  <si>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</si>
  <si>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</si>
  <si>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</si>
  <si>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</si>
  <si>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</si>
  <si>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</si>
  <si>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</si>
  <si>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</si>
  <si>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</si>
  <si>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</si>
  <si>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</si>
  <si>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</si>
  <si>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</si>
  <si>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</si>
  <si>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</si>
  <si>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</si>
  <si>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</si>
  <si>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</si>
  <si>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</si>
  <si>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</si>
  <si>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</si>
  <si>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</si>
  <si>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</si>
  <si>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</si>
  <si>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</si>
  <si>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</si>
  <si>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</si>
  <si>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</si>
  <si>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</si>
  <si>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</si>
  <si>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</si>
  <si>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</si>
  <si>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</si>
  <si>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</si>
  <si>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</si>
  <si>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</si>
  <si>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</si>
  <si>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</si>
  <si>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</si>
  <si>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</si>
  <si>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</si>
  <si>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</si>
  <si>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</si>
  <si>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</si>
  <si>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</si>
  <si>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</si>
  <si>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</si>
  <si>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</si>
  <si>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</si>
  <si>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</si>
  <si>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</si>
  <si>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</si>
  <si>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</si>
  <si>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</si>
  <si>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</si>
  <si>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</si>
  <si>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</si>
  <si>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</si>
  <si>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</si>
  <si>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</si>
  <si>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</si>
  <si>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</si>
  <si>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</si>
  <si>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</si>
  <si>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</si>
  <si>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</si>
  <si>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</si>
  <si>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</si>
  <si>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</si>
  <si>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</si>
  <si>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</si>
  <si>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</si>
  <si>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</si>
  <si>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</si>
  <si>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</si>
  <si>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</si>
  <si>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</si>
  <si>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</si>
  <si>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</si>
  <si>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</si>
  <si>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</si>
  <si>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</si>
  <si>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</si>
  <si>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</si>
  <si>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</si>
  <si>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</si>
  <si>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</si>
  <si>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</si>
  <si>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</si>
  <si>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</si>
  <si>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</si>
  <si>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</si>
  <si>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</si>
  <si>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</si>
  <si>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</si>
  <si>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</si>
  <si>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</si>
  <si>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</si>
  <si>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</si>
  <si>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</si>
  <si>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</si>
  <si>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</si>
  <si>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</si>
  <si>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</si>
  <si>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</si>
  <si>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</si>
  <si>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</si>
  <si>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</si>
  <si>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</si>
  <si>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</si>
  <si>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</si>
  <si>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</si>
  <si>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</si>
  <si>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</si>
  <si>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</si>
  <si>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</si>
  <si>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</si>
  <si>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</si>
  <si>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</si>
  <si>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</si>
  <si>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</si>
  <si>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</si>
  <si>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</si>
  <si>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</si>
  <si>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</si>
  <si>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</si>
  <si>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</si>
  <si>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</si>
  <si>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</si>
  <si>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</si>
  <si>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</si>
  <si>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</si>
  <si>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</si>
  <si>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</si>
  <si>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</si>
  <si>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</si>
  <si>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</si>
  <si>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</si>
  <si>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</si>
  <si>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</si>
  <si>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</si>
  <si>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</si>
  <si>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</si>
  <si>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</si>
  <si>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</si>
  <si>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</si>
  <si>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</si>
  <si>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</si>
  <si>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</si>
  <si>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</si>
  <si>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</si>
  <si>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</si>
  <si>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</si>
  <si>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</si>
  <si>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</si>
  <si>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</si>
  <si>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</si>
  <si>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</si>
  <si>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</si>
  <si>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</si>
  <si>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</si>
  <si>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</si>
  <si>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</si>
  <si>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</si>
  <si>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</si>
  <si>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</si>
  <si>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</si>
  <si>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</si>
  <si>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</si>
  <si>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</si>
  <si>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</si>
  <si>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</si>
  <si>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</si>
  <si>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</si>
  <si>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</si>
  <si>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</si>
  <si>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</si>
  <si>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</si>
  <si>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</si>
  <si>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</si>
  <si>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</si>
  <si>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</si>
  <si>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</si>
  <si>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</si>
  <si>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</si>
  <si>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</si>
  <si>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</si>
  <si>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</si>
  <si>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</si>
  <si>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</si>
  <si>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</si>
  <si>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</si>
  <si>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</si>
  <si>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</si>
  <si>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</si>
  <si>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</si>
  <si>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</si>
  <si>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</si>
  <si>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</si>
  <si>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</si>
  <si>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</si>
  <si>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</si>
  <si>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</si>
  <si>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</si>
  <si>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</si>
  <si>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</si>
  <si>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</si>
  <si>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</si>
  <si>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</si>
  <si>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</si>
  <si>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</si>
  <si>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</si>
  <si>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</si>
  <si>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</si>
  <si>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</si>
  <si>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</si>
  <si>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</si>
  <si>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</si>
  <si>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</si>
  <si>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</si>
  <si>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</si>
  <si>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</si>
  <si>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</si>
  <si>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</si>
  <si>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</si>
  <si>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</si>
  <si>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</si>
  <si>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</si>
  <si>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</si>
  <si>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</si>
  <si>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</si>
  <si>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</si>
  <si>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</si>
  <si>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</si>
  <si>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</si>
  <si>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</si>
  <si>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</si>
  <si>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</si>
  <si>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</si>
  <si>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</si>
  <si>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</si>
  <si>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</si>
  <si>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</si>
  <si>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</si>
  <si>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</si>
  <si>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</si>
  <si>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</si>
  <si>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</si>
  <si>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</si>
  <si>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</si>
  <si>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</si>
  <si>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</si>
  <si>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</si>
  <si>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</si>
  <si>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</si>
  <si>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</si>
  <si>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</si>
  <si>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</si>
  <si>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</si>
  <si>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</si>
  <si>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</si>
  <si>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</si>
  <si>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</si>
  <si>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</si>
  <si>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</si>
  <si>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</si>
  <si>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</si>
  <si>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</si>
  <si>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</si>
  <si>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</si>
  <si>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</si>
  <si>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</si>
  <si>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</si>
  <si>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</si>
  <si>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</si>
  <si>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</si>
  <si>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</si>
  <si>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</si>
  <si>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</si>
  <si>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</si>
  <si>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</si>
  <si>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</si>
  <si>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</si>
  <si>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</si>
  <si>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</si>
  <si>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</si>
  <si>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</si>
  <si>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</si>
  <si>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</si>
  <si>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</si>
  <si>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</si>
  <si>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</si>
  <si>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</si>
  <si>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</si>
  <si>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</si>
  <si>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</si>
  <si>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</si>
  <si>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</si>
  <si>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</si>
  <si>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</si>
  <si>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</si>
  <si>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</si>
  <si>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</si>
  <si>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</si>
  <si>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</si>
  <si>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</si>
  <si>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</si>
  <si>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</si>
  <si>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</si>
  <si>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</si>
  <si>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</si>
  <si>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</si>
  <si>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</si>
  <si>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</si>
  <si>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</si>
  <si>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</si>
  <si>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</si>
  <si>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</si>
  <si>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</si>
  <si>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</si>
  <si>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</si>
  <si>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</si>
  <si>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</si>
  <si>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</si>
  <si>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</si>
  <si>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</si>
  <si>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</si>
  <si>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</si>
  <si>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</si>
  <si>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</si>
  <si>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</si>
  <si>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</si>
  <si>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</si>
  <si>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</si>
  <si>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</si>
  <si>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</si>
  <si>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</si>
  <si>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</si>
  <si>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</si>
  <si>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</si>
  <si>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</si>
  <si>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</si>
  <si>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</si>
  <si>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</si>
  <si>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</si>
  <si>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</si>
  <si>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</si>
  <si>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</si>
  <si>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</si>
  <si>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</si>
  <si>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</si>
  <si>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</si>
  <si>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</si>
  <si>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</si>
  <si>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</si>
  <si>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</si>
  <si>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</si>
  <si>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</si>
  <si>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</si>
  <si>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</si>
  <si>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</si>
  <si>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</si>
  <si>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</si>
  <si>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</si>
  <si>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</si>
  <si>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</si>
  <si>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</si>
  <si>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</si>
  <si>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</si>
  <si>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</si>
  <si>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</si>
  <si>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</si>
  <si>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</si>
  <si>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</si>
  <si>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</si>
  <si>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</si>
  <si>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</si>
  <si>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</si>
  <si>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</si>
  <si>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</si>
  <si>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</si>
  <si>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</si>
  <si>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</si>
  <si>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</si>
  <si>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</si>
  <si>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</si>
  <si>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</si>
  <si>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</si>
  <si>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</si>
  <si>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</si>
  <si>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</si>
  <si>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</si>
  <si>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</si>
  <si>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</si>
  <si>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</si>
  <si>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</si>
  <si>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</si>
  <si>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</si>
  <si>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</si>
  <si>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</si>
  <si>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</si>
  <si>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</si>
  <si>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</si>
  <si>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</si>
  <si>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</si>
  <si>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</si>
  <si>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</si>
  <si>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</si>
  <si>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</si>
  <si>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</si>
  <si>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</si>
  <si>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</si>
  <si>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</si>
  <si>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</si>
  <si>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</si>
  <si>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</si>
  <si>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</si>
  <si>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</si>
  <si>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</si>
  <si>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</si>
  <si>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</si>
  <si>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</si>
  <si>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</si>
  <si>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</si>
  <si>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</si>
  <si>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</si>
  <si>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</si>
  <si>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</si>
  <si>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</si>
  <si>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</si>
  <si>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</si>
  <si>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</si>
  <si>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</si>
  <si>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</si>
  <si>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</si>
  <si>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</si>
  <si>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</si>
  <si>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</si>
  <si>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</si>
  <si>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</si>
  <si>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</si>
  <si>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</si>
  <si>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</si>
  <si>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</si>
  <si>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</si>
  <si>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</si>
  <si>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</si>
  <si>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</si>
  <si>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</si>
  <si>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</si>
  <si>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</si>
  <si>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</si>
  <si>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</si>
  <si>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</si>
  <si>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</si>
  <si>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</si>
  <si>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</si>
  <si>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</si>
  <si>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</si>
  <si>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</si>
  <si>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</si>
  <si>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</si>
  <si>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</si>
  <si>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</si>
  <si>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</si>
  <si>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</si>
  <si>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</si>
  <si>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</si>
  <si>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</si>
  <si>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</si>
  <si>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</si>
  <si>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</si>
  <si>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</si>
  <si>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</si>
  <si>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</si>
  <si>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</si>
  <si>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</si>
  <si>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</si>
  <si>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</si>
  <si>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</si>
  <si>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</si>
  <si>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</si>
  <si>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</si>
  <si>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</si>
  <si>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</si>
  <si>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</si>
  <si>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</si>
  <si>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</si>
  <si>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</si>
  <si>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</si>
  <si>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</si>
  <si>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</si>
  <si>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</si>
  <si>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</si>
  <si>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</si>
  <si>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</si>
  <si>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</si>
  <si>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</si>
  <si>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</si>
  <si>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</si>
  <si>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</si>
  <si>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</si>
  <si>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</si>
  <si>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</si>
  <si>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</si>
  <si>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</si>
  <si>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</si>
  <si>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</si>
  <si>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</si>
  <si>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</si>
  <si>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</si>
  <si>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</si>
  <si>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</si>
  <si>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</si>
  <si>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</si>
  <si>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</si>
  <si>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</si>
  <si>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</si>
  <si>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</si>
  <si>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</si>
  <si>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</si>
  <si>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</si>
  <si>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</si>
  <si>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</si>
  <si>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</si>
  <si>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</si>
  <si>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</si>
  <si>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</si>
  <si>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</si>
  <si>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</si>
  <si>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</si>
  <si>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</si>
  <si>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</si>
  <si>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</si>
  <si>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</si>
  <si>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</si>
  <si>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</si>
  <si>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</si>
  <si>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</si>
  <si>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</si>
  <si>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</si>
  <si>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</si>
  <si>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</si>
  <si>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</si>
  <si>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</si>
  <si>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</si>
  <si>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</si>
  <si>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</si>
  <si>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</si>
  <si>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</si>
  <si>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</si>
  <si>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</si>
  <si>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</si>
  <si>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</si>
  <si>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</si>
  <si>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</si>
  <si>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</si>
  <si>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</si>
  <si>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</si>
  <si>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</si>
  <si>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</si>
  <si>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</si>
  <si>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</si>
  <si>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</si>
  <si>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</si>
  <si>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</si>
  <si>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</si>
  <si>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</si>
  <si>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</si>
  <si>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</si>
  <si>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</si>
  <si>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</si>
  <si>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</si>
  <si>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</si>
  <si>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</si>
  <si>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</si>
  <si>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</si>
  <si>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</si>
  <si>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</si>
  <si>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</si>
  <si>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</si>
  <si>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</si>
  <si>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</si>
  <si>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</si>
  <si>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</si>
  <si>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</si>
  <si>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</si>
  <si>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</si>
  <si>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</si>
  <si>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</si>
  <si>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</si>
  <si>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</si>
  <si>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</si>
  <si>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</si>
  <si>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</si>
  <si>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</si>
  <si>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</si>
  <si>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</si>
  <si>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</si>
  <si>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</si>
  <si>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</si>
  <si>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</si>
  <si>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</si>
  <si>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</si>
  <si>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</si>
  <si>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</si>
  <si>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</si>
  <si>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</si>
  <si>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</si>
  <si>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</si>
  <si>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</si>
  <si>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</si>
  <si>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</si>
  <si>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</si>
  <si>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</si>
  <si>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</si>
  <si>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</si>
  <si>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</si>
  <si>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</si>
  <si>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</si>
  <si>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</si>
  <si>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</si>
  <si>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</si>
  <si>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</si>
  <si>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</si>
  <si>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</si>
  <si>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</si>
  <si>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</si>
  <si>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</si>
  <si>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</si>
  <si>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</si>
  <si>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</si>
  <si>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</si>
  <si>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</si>
  <si>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</si>
  <si>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</si>
  <si>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</si>
  <si>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</si>
  <si>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</si>
  <si>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</si>
  <si>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</si>
  <si>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</si>
  <si>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</si>
  <si>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</si>
  <si>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</si>
  <si>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</si>
  <si>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</si>
  <si>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</si>
  <si>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</si>
  <si>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</si>
  <si>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</si>
  <si>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</si>
  <si>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</si>
  <si>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</si>
  <si>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</si>
  <si>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</si>
  <si>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</si>
  <si>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</si>
  <si>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</si>
  <si>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</si>
  <si>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</si>
  <si>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</si>
  <si>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</si>
  <si>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</si>
  <si>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</si>
  <si>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</si>
  <si>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</si>
  <si>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</si>
  <si>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</si>
  <si>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</si>
  <si>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</si>
  <si>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</si>
  <si>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</si>
  <si>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</si>
  <si>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</si>
  <si>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</si>
  <si>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</si>
  <si>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</si>
  <si>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</si>
  <si>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</si>
  <si>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</si>
  <si>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</si>
  <si>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</si>
  <si>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</si>
  <si>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</si>
  <si>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</si>
  <si>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</si>
  <si>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</si>
  <si>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</si>
  <si>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</si>
  <si>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</si>
  <si>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</si>
  <si>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</si>
  <si>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</si>
  <si>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</si>
  <si>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</si>
  <si>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</si>
  <si>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</si>
  <si>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</si>
  <si>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</si>
  <si>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</si>
  <si>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</si>
  <si>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</si>
  <si>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</si>
  <si>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</si>
  <si>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</si>
  <si>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</si>
  <si>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</si>
  <si>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</si>
  <si>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</si>
  <si>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</si>
  <si>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</si>
  <si>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</si>
  <si>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</si>
  <si>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</si>
  <si>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</si>
  <si>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</si>
  <si>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</si>
  <si>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</si>
  <si>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</si>
  <si>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</si>
  <si>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</si>
  <si>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</si>
  <si>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</si>
  <si>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</si>
  <si>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</si>
  <si>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</si>
  <si>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</si>
  <si>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</si>
  <si>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</si>
  <si>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</si>
  <si>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</si>
  <si>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</si>
  <si>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</si>
  <si>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</si>
  <si>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</si>
  <si>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</si>
  <si>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</si>
  <si>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</si>
  <si>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</si>
  <si>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</si>
  <si>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</si>
  <si>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</si>
  <si>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</si>
  <si>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</si>
  <si>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</si>
  <si>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</si>
  <si>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</si>
  <si>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</si>
  <si>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</si>
  <si>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</si>
  <si>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</si>
  <si>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</si>
  <si>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</si>
  <si>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</si>
  <si>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</si>
  <si>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</si>
  <si>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</si>
  <si>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</si>
  <si>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</si>
  <si>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</si>
  <si>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</si>
  <si>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</si>
  <si>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</si>
  <si>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</si>
  <si>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</si>
  <si>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</si>
  <si>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</si>
  <si>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</si>
  <si>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</si>
  <si>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</si>
  <si>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</si>
  <si>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</si>
  <si>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</si>
  <si>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</si>
  <si>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</si>
  <si>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</si>
  <si>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</si>
  <si>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</si>
  <si>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</si>
  <si>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</si>
  <si>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</si>
  <si>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</si>
  <si>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</si>
  <si>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</si>
  <si>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</si>
  <si>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</si>
  <si>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</si>
  <si>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</si>
  <si>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</si>
  <si>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</si>
  <si>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</si>
  <si>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</si>
  <si>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</si>
  <si>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</si>
  <si>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</si>
  <si>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</si>
  <si>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</si>
  <si>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</si>
  <si>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</si>
  <si>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</si>
  <si>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</si>
  <si>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</si>
  <si>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</si>
  <si>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</si>
  <si>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</si>
  <si>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</si>
  <si>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</si>
  <si>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</si>
  <si>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</si>
  <si>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</si>
  <si>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</si>
  <si>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</si>
  <si>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</si>
  <si>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</si>
  <si>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</si>
  <si>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</si>
  <si>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</si>
  <si>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</si>
  <si>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</si>
  <si>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</si>
  <si>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</si>
  <si>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</si>
  <si>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</si>
  <si>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</si>
  <si>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</si>
  <si>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</si>
  <si>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</si>
  <si>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</si>
  <si>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</si>
  <si>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</si>
  <si>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</si>
  <si>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</si>
  <si>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</si>
  <si>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</si>
  <si>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</si>
  <si>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</si>
  <si>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</si>
  <si>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</si>
  <si>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</si>
  <si>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</si>
  <si>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</si>
  <si>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</si>
  <si>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</si>
  <si>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</si>
  <si>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</si>
  <si>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</si>
  <si>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</si>
  <si>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</si>
  <si>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</si>
  <si>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</si>
  <si>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</si>
  <si>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</si>
  <si>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</si>
  <si>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</si>
  <si>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</si>
  <si>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</si>
  <si>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</si>
  <si>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</si>
  <si>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</si>
  <si>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</si>
  <si>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</si>
  <si>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</si>
  <si>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</si>
  <si>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</si>
  <si>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</si>
  <si>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</si>
  <si>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</si>
  <si>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</si>
  <si>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</si>
  <si>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</si>
  <si>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</si>
  <si>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</si>
  <si>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</si>
  <si>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</si>
  <si>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</si>
  <si>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</si>
  <si>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</si>
  <si>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</si>
  <si>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</si>
  <si>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</si>
  <si>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</si>
  <si>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</si>
  <si>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</si>
  <si>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</si>
  <si>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</si>
  <si>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</si>
  <si>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</si>
  <si>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</si>
  <si>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</si>
  <si>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</si>
  <si>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</si>
  <si>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</si>
  <si>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</si>
  <si>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</si>
  <si>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</si>
  <si>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</si>
  <si>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</si>
  <si>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</si>
  <si>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</si>
  <si>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</si>
  <si>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</si>
  <si>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</si>
  <si>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</si>
  <si>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</si>
  <si>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</si>
  <si>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</si>
  <si>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</si>
  <si>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</si>
  <si>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</si>
  <si>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</si>
  <si>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</si>
  <si>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</si>
  <si>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</si>
  <si>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</si>
  <si>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</si>
  <si>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</si>
  <si>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</si>
  <si>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</si>
  <si>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</si>
  <si>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</si>
  <si>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</si>
  <si>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</si>
  <si>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</si>
  <si>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</si>
  <si>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</si>
  <si>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</si>
  <si>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</si>
  <si>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</si>
  <si>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</si>
  <si>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</si>
  <si>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</si>
  <si>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</si>
  <si>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</si>
  <si>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</si>
  <si>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</si>
  <si>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</si>
  <si>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</si>
  <si>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</si>
  <si>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</si>
  <si>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</si>
  <si>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</si>
  <si>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</si>
  <si>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</si>
  <si>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</si>
  <si>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</si>
  <si>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</si>
  <si>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</si>
  <si>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</si>
  <si>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</si>
  <si>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</si>
  <si>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</si>
  <si>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</si>
  <si>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</si>
  <si>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</si>
  <si>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</si>
  <si>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</si>
  <si>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</si>
  <si>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</si>
  <si>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</si>
  <si>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</si>
  <si>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</si>
  <si>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</si>
  <si>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</si>
  <si>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</si>
  <si>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</si>
  <si>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</si>
  <si>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</si>
  <si>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</si>
  <si>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</si>
  <si>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</si>
  <si>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</si>
  <si>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</si>
  <si>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</si>
  <si>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</si>
  <si>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</si>
  <si>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</si>
  <si>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</si>
  <si>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</si>
  <si>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</si>
  <si>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</si>
  <si>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</si>
  <si>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</si>
  <si>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</si>
  <si>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</si>
  <si>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</si>
  <si>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</si>
  <si>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</si>
  <si>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</si>
  <si>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</si>
  <si>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</si>
  <si>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</si>
  <si>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</si>
  <si>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</si>
  <si>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</si>
  <si>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</si>
  <si>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</si>
  <si>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</si>
  <si>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</si>
  <si>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</si>
  <si>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</si>
  <si>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</si>
  <si>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</si>
  <si>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</si>
  <si>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</si>
  <si>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</si>
  <si>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</si>
  <si>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</si>
  <si>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</si>
  <si>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</si>
  <si>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</si>
  <si>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</si>
  <si>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</si>
  <si>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</si>
  <si>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</si>
  <si>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</si>
  <si>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</si>
  <si>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</si>
  <si>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</si>
  <si>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</si>
  <si>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</si>
  <si>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</si>
  <si>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</si>
  <si>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</si>
  <si>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</si>
  <si>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</si>
  <si>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</si>
  <si>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</si>
  <si>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</si>
  <si>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</si>
  <si>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</si>
  <si>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</si>
  <si>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</si>
  <si>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</si>
  <si>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</si>
  <si>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</si>
  <si>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</si>
  <si>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</si>
  <si>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</si>
  <si>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</si>
  <si>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</si>
  <si>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</si>
  <si>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</si>
  <si>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</si>
  <si>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</si>
  <si>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</si>
  <si>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</si>
  <si>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</si>
  <si>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</si>
  <si>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</si>
  <si>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</si>
  <si>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</si>
  <si>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</si>
  <si>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</si>
  <si>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</si>
  <si>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</si>
  <si>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</si>
  <si>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</si>
  <si>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</si>
  <si>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</si>
  <si>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</si>
  <si>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</si>
  <si>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</si>
  <si>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</si>
  <si>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</si>
  <si>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</si>
  <si>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</si>
  <si>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</si>
  <si>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</si>
  <si>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</si>
  <si>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</si>
  <si>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</si>
  <si>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</si>
  <si>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</si>
  <si>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</si>
  <si>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</si>
  <si>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</si>
  <si>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</si>
  <si>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</si>
  <si>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</si>
  <si>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</si>
  <si>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</si>
  <si>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</si>
  <si>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</si>
  <si>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</si>
  <si>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</si>
  <si>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</si>
  <si>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</si>
  <si>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</si>
  <si>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</si>
  <si>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</si>
  <si>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</si>
  <si>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</si>
  <si>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</si>
  <si>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</si>
  <si>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</si>
  <si>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</si>
  <si>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</si>
  <si>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</si>
  <si>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</si>
  <si>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</si>
  <si>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</si>
  <si>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</si>
  <si>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</si>
  <si>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</si>
  <si>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</si>
  <si>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</si>
  <si>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</si>
  <si>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</si>
  <si>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</si>
  <si>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</si>
  <si>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</si>
  <si>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</si>
  <si>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</si>
  <si>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</si>
  <si>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</si>
  <si>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</si>
  <si>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</si>
  <si>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</si>
  <si>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</si>
  <si>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</si>
  <si>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</si>
  <si>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</si>
  <si>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</si>
  <si>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</si>
  <si>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</si>
  <si>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</si>
  <si>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</si>
  <si>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</si>
  <si>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</si>
  <si>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</si>
  <si>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</si>
  <si>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</si>
  <si>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</si>
  <si>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</si>
  <si>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</si>
  <si>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</si>
  <si>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</si>
  <si>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</si>
  <si>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</si>
  <si>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</si>
  <si>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</si>
  <si>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</si>
  <si>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</si>
  <si>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</si>
  <si>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</si>
  <si>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</si>
  <si>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</si>
  <si>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</si>
  <si>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</si>
  <si>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</si>
  <si>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</si>
  <si>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</si>
  <si>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</si>
  <si>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</si>
  <si>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</si>
  <si>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</si>
  <si>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</si>
  <si>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</si>
  <si>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</si>
  <si>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</si>
  <si>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</si>
  <si>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</si>
  <si>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</si>
  <si>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</si>
  <si>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</si>
  <si>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</si>
  <si>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</si>
  <si>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</si>
  <si>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</si>
  <si>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</si>
  <si>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</si>
  <si>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</si>
  <si>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</si>
  <si>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</si>
  <si>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</si>
  <si>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</si>
  <si>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</si>
  <si>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</si>
  <si>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</si>
  <si>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</si>
  <si>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</si>
  <si>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</si>
  <si>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</si>
  <si>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</si>
  <si>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</si>
  <si>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</si>
  <si>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</si>
  <si>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</si>
  <si>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</si>
  <si>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</si>
  <si>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</si>
  <si>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</si>
  <si>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</si>
  <si>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</si>
  <si>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</si>
  <si>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</si>
  <si>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</si>
  <si>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</si>
  <si>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</si>
  <si>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</si>
  <si>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</si>
  <si>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</si>
  <si>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</si>
  <si>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</si>
  <si>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</si>
  <si>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</si>
  <si>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</si>
  <si>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</si>
  <si>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</si>
  <si>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</si>
  <si>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</si>
  <si>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</si>
  <si>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</si>
  <si>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</si>
  <si>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</si>
  <si>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</si>
  <si>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</si>
  <si>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</si>
  <si>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</si>
  <si>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</si>
  <si>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</si>
  <si>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</si>
  <si>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</si>
  <si>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</si>
  <si>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</si>
  <si>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</si>
  <si>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</si>
  <si>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</si>
  <si>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</si>
  <si>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</si>
  <si>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</si>
  <si>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</si>
  <si>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</si>
  <si>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</si>
  <si>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</si>
  <si>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</si>
  <si>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</si>
  <si>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</si>
  <si>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</si>
  <si>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</si>
  <si>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</si>
  <si>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</si>
  <si>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</si>
  <si>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</si>
  <si>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</si>
  <si>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</si>
  <si>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</si>
  <si>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</si>
  <si>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</si>
  <si>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</si>
  <si>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</si>
  <si>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</si>
  <si>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</si>
  <si>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</si>
  <si>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</si>
  <si>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</si>
  <si>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</si>
  <si>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</si>
  <si>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</si>
  <si>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</si>
  <si>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</si>
  <si>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</si>
  <si>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</si>
  <si>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</si>
  <si>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</si>
  <si>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</si>
  <si>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</si>
  <si>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</si>
  <si>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</si>
  <si>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</si>
  <si>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</si>
  <si>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</si>
  <si>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</si>
  <si>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</si>
  <si>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</si>
  <si>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</si>
  <si>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</si>
  <si>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</si>
  <si>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</si>
  <si>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</si>
  <si>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</si>
  <si>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</si>
  <si>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</si>
  <si>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</si>
  <si>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</si>
  <si>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</si>
  <si>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</si>
  <si>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</si>
  <si>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</si>
  <si>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</si>
  <si>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</si>
  <si>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</si>
  <si>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</si>
  <si>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</si>
  <si>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</si>
  <si>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</si>
  <si>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</si>
  <si>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</si>
  <si>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</si>
  <si>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</si>
  <si>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</si>
  <si>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</si>
  <si>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</si>
  <si>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</si>
  <si>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</si>
  <si>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</si>
  <si>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</si>
  <si>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</si>
  <si>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</si>
  <si>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</si>
  <si>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</si>
  <si>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</si>
  <si>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</si>
  <si>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</si>
  <si>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</si>
  <si>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</si>
  <si>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</si>
  <si>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</si>
  <si>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</si>
  <si>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</si>
  <si>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</si>
  <si>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</si>
  <si>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</si>
  <si>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</si>
  <si>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</si>
  <si>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</si>
  <si>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</si>
  <si>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</si>
  <si>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</si>
  <si>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</si>
  <si>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</si>
  <si>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</si>
  <si>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</si>
  <si>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</si>
  <si>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</si>
  <si>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</si>
  <si>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</si>
  <si>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</si>
  <si>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</si>
  <si>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</si>
  <si>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</si>
  <si>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</si>
  <si>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</si>
  <si>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</si>
  <si>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</si>
  <si>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</si>
  <si>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</si>
  <si>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</si>
  <si>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</si>
  <si>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</si>
  <si>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</si>
  <si>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</si>
  <si>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</si>
  <si>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</si>
  <si>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</si>
  <si>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</si>
  <si>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</si>
  <si>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</si>
  <si>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</si>
  <si>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</si>
  <si>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</si>
  <si>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</si>
  <si>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</si>
  <si>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</si>
  <si>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</si>
  <si>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</si>
  <si>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</si>
  <si>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</si>
  <si>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</si>
  <si>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</si>
  <si>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</si>
  <si>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</si>
  <si>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</si>
  <si>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</si>
  <si>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</si>
  <si>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</si>
  <si>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</si>
  <si>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</si>
  <si>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</si>
  <si>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</si>
  <si>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</si>
  <si>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</si>
  <si>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</si>
  <si>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</si>
  <si>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</si>
  <si>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</si>
  <si>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</si>
  <si>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</si>
  <si>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</si>
  <si>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</si>
  <si>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</si>
  <si>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</si>
  <si>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</si>
  <si>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</si>
  <si>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</si>
  <si>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</si>
  <si>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</si>
  <si>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</si>
  <si>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</si>
  <si>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</si>
  <si>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</si>
  <si>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</si>
  <si>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</si>
  <si>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</si>
  <si>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</si>
  <si>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</si>
  <si>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</si>
  <si>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</si>
  <si>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</si>
  <si>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</si>
  <si>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</si>
  <si>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</si>
  <si>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</si>
  <si>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</si>
  <si>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</si>
  <si>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</si>
  <si>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</si>
  <si>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</si>
  <si>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</si>
  <si>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</si>
  <si>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</si>
  <si>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</si>
  <si>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</si>
  <si>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</si>
  <si>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</si>
  <si>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</si>
  <si>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</si>
  <si>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</si>
  <si>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</si>
  <si>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</si>
  <si>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</si>
  <si>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</si>
  <si>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</si>
  <si>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</si>
  <si>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</si>
  <si>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</si>
  <si>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</si>
  <si>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</si>
  <si>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</si>
  <si>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</si>
  <si>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</si>
  <si>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</si>
  <si>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</si>
  <si>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</si>
  <si>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</si>
  <si>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</si>
  <si>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</si>
  <si>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</si>
  <si>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</si>
  <si>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</si>
  <si>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</si>
  <si>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</si>
  <si>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</si>
  <si>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</si>
  <si>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</si>
  <si>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</si>
  <si>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</si>
  <si>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</si>
  <si>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</si>
  <si>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</si>
  <si>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</si>
  <si>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</si>
  <si>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</si>
  <si>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</si>
  <si>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</si>
  <si>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</si>
  <si>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</si>
  <si>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</si>
  <si>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</si>
  <si>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</si>
  <si>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</si>
  <si>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</si>
  <si>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</si>
  <si>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</si>
  <si>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</si>
  <si>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</si>
  <si>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</si>
  <si>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</si>
  <si>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</si>
  <si>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</si>
  <si>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</si>
  <si>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</si>
  <si>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</si>
  <si>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</si>
  <si>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</si>
  <si>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</si>
  <si>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</si>
  <si>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</si>
  <si>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</si>
  <si>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</si>
  <si>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</si>
  <si>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</si>
  <si>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</si>
  <si>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</si>
  <si>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</si>
  <si>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</si>
  <si>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</si>
  <si>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</si>
  <si>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</si>
  <si>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</si>
  <si>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</si>
  <si>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</si>
  <si>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</si>
  <si>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</si>
  <si>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</si>
  <si>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</si>
  <si>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</si>
  <si>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</si>
  <si>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</si>
  <si>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</si>
  <si>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</si>
  <si>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</si>
  <si>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</si>
  <si>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</si>
  <si>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</si>
  <si>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</si>
  <si>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</si>
  <si>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</si>
  <si>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</si>
  <si>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</si>
  <si>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</si>
  <si>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</si>
  <si>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</si>
  <si>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</si>
  <si>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</si>
  <si>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</si>
  <si>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</si>
  <si>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</si>
  <si>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</si>
  <si>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</si>
  <si>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</si>
  <si>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</si>
  <si>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</si>
  <si>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</si>
  <si>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</si>
  <si>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</si>
  <si>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</si>
  <si>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</si>
  <si>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</si>
  <si>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</si>
  <si>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</si>
  <si>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</si>
  <si>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</si>
  <si>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</si>
  <si>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</si>
  <si>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</si>
  <si>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</si>
  <si>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</si>
  <si>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</si>
  <si>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</si>
  <si>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</si>
  <si>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</si>
  <si>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</si>
  <si>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</si>
  <si>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</si>
  <si>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</si>
  <si>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</si>
  <si>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</si>
  <si>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</si>
  <si>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</si>
  <si>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</si>
  <si>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</si>
  <si>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</si>
  <si>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</si>
  <si>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</si>
  <si>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</si>
  <si>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</si>
  <si>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</si>
  <si>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</si>
  <si>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</si>
  <si>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</si>
  <si>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</si>
  <si>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</si>
  <si>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</si>
  <si>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</si>
  <si>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</si>
  <si>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</si>
  <si>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</si>
  <si>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</si>
  <si>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</si>
  <si>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</si>
  <si>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</si>
  <si>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</si>
  <si>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</si>
  <si>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</si>
  <si>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</si>
  <si>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</si>
  <si>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</si>
  <si>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</si>
  <si>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</si>
  <si>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</si>
  <si>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</si>
  <si>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</si>
  <si>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</si>
  <si>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</si>
  <si>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</si>
  <si>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</si>
  <si>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</si>
  <si>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</si>
  <si>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</si>
  <si>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</si>
  <si>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</si>
  <si>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</si>
  <si>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</si>
  <si>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</si>
  <si>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</si>
  <si>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</si>
  <si>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</si>
  <si>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</si>
  <si>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</si>
  <si>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</si>
  <si>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</si>
  <si>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</si>
  <si>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</si>
  <si>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</si>
  <si>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</si>
  <si>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</si>
  <si>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</si>
  <si>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</si>
  <si>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</si>
  <si>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</si>
  <si>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</si>
  <si>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</si>
  <si>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</si>
  <si>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</si>
  <si>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</si>
  <si>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</si>
  <si>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</si>
  <si>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</si>
  <si>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</si>
  <si>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</si>
  <si>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</si>
  <si>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</si>
  <si>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</si>
  <si>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</si>
  <si>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</si>
  <si>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</si>
  <si>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</si>
  <si>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</si>
  <si>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</si>
  <si>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</si>
  <si>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</si>
  <si>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</si>
  <si>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</si>
  <si>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</si>
  <si>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</si>
  <si>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</si>
  <si>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</si>
  <si>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</si>
  <si>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</si>
  <si>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</si>
  <si>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</si>
  <si>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</si>
  <si>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</si>
  <si>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</si>
  <si>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</si>
  <si>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</si>
  <si>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</si>
  <si>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</si>
  <si>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</si>
  <si>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</si>
  <si>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</si>
  <si>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</si>
  <si>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</si>
  <si>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</si>
  <si>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</si>
  <si>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</si>
  <si>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</si>
  <si>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</si>
  <si>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</si>
  <si>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</si>
  <si>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</si>
  <si>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</si>
  <si>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</si>
  <si>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</si>
  <si>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</si>
  <si>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</si>
  <si>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</si>
  <si>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</si>
  <si>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</si>
  <si>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</si>
  <si>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</si>
  <si>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</si>
  <si>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</si>
  <si>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</si>
  <si>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</si>
  <si>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</si>
  <si>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</si>
  <si>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</si>
  <si>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</si>
  <si>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</si>
  <si>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</si>
  <si>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</si>
  <si>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</si>
  <si>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</si>
  <si>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</si>
  <si>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</si>
  <si>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</si>
  <si>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</si>
  <si>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</si>
  <si>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</si>
  <si>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</si>
  <si>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</si>
  <si>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</si>
  <si>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</si>
  <si>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</si>
  <si>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</si>
  <si>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</si>
  <si>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</si>
  <si>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</si>
  <si>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</si>
  <si>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</si>
  <si>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</si>
  <si>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</si>
  <si>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</si>
  <si>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</si>
  <si>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</si>
  <si>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</si>
  <si>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</si>
  <si>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</si>
  <si>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</si>
  <si>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</si>
  <si>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</si>
  <si>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</si>
  <si>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</si>
  <si>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</si>
  <si>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</si>
  <si>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</si>
  <si>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</si>
  <si>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</si>
  <si>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</si>
  <si>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</si>
  <si>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</si>
  <si>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</si>
  <si>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</si>
  <si>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</si>
  <si>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</si>
  <si>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</si>
  <si>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</si>
  <si>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</si>
  <si>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</si>
  <si>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</si>
  <si>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</si>
  <si>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</si>
  <si>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</si>
  <si>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</si>
  <si>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</si>
  <si>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</si>
  <si>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</si>
  <si>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</si>
  <si>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</si>
  <si>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</si>
  <si>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</si>
  <si>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</si>
  <si>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</si>
  <si>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</si>
  <si>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</si>
  <si>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</si>
  <si>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</si>
  <si>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</si>
  <si>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</si>
  <si>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</si>
  <si>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</si>
  <si>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</si>
  <si>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</si>
  <si>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</si>
  <si>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</si>
  <si>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</si>
  <si>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</si>
  <si>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</si>
  <si>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</si>
  <si>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</si>
  <si>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</si>
  <si>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</si>
  <si>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</si>
  <si>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</si>
  <si>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</si>
  <si>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</si>
  <si>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</si>
  <si>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</si>
  <si>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</si>
  <si>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</si>
  <si>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</si>
  <si>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</si>
  <si>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</si>
  <si>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</si>
  <si>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</si>
  <si>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</si>
  <si>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</si>
  <si>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</si>
  <si>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</si>
  <si>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</si>
  <si>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</si>
  <si>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</si>
  <si>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</si>
  <si>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</si>
  <si>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</si>
  <si>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</si>
  <si>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</si>
  <si>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</si>
  <si>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</si>
  <si>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</si>
  <si>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</si>
  <si>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</si>
  <si>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</si>
  <si>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</si>
  <si>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</si>
  <si>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</si>
  <si>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</si>
  <si>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</si>
  <si>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</si>
  <si>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</si>
  <si>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</si>
  <si>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</si>
  <si>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</si>
  <si>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</si>
  <si>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</si>
  <si>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</si>
  <si>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</si>
  <si>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</si>
  <si>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</si>
  <si>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</si>
  <si>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</si>
  <si>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</si>
  <si>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</si>
  <si>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</si>
  <si>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</si>
  <si>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</si>
  <si>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</si>
  <si>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</si>
  <si>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</si>
  <si>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</si>
  <si>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</si>
  <si>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</si>
  <si>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</si>
  <si>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</si>
  <si>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</si>
  <si>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</si>
  <si>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</si>
  <si>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</si>
  <si>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</si>
  <si>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</si>
  <si>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</si>
  <si>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</si>
  <si>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</si>
  <si>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</si>
  <si>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</si>
  <si>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</si>
  <si>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</si>
  <si>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</si>
  <si>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</si>
  <si>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</si>
  <si>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</si>
  <si>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</si>
  <si>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</si>
  <si>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</si>
  <si>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</si>
  <si>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</si>
  <si>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</si>
  <si>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</si>
  <si>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</si>
  <si>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</si>
  <si>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</si>
  <si>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</si>
  <si>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</si>
  <si>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</si>
  <si>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</si>
  <si>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</si>
  <si>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</si>
  <si>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</si>
  <si>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</si>
  <si>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</si>
  <si>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</si>
  <si>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</si>
  <si>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</si>
  <si>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</si>
  <si>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</si>
  <si>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</si>
  <si>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</si>
  <si>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</si>
  <si>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</si>
  <si>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</si>
  <si>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</si>
  <si>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</si>
  <si>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</si>
  <si>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</si>
  <si>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</si>
  <si>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</si>
  <si>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</si>
  <si>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</si>
  <si>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</si>
  <si>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</si>
  <si>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</si>
  <si>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</si>
  <si>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</si>
  <si>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</si>
  <si>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</si>
  <si>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</si>
  <si>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</si>
  <si>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</si>
  <si>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</si>
  <si>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</si>
  <si>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</si>
  <si>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</si>
  <si>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</si>
  <si>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</si>
  <si>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</si>
  <si>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</si>
  <si>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</si>
  <si>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</si>
  <si>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</si>
  <si>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</si>
  <si>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</si>
  <si>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</si>
  <si>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</si>
  <si>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</si>
  <si>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</si>
  <si>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</si>
  <si>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</si>
  <si>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</si>
  <si>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</si>
  <si>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</si>
  <si>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</si>
  <si>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</si>
  <si>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</si>
  <si>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</si>
  <si>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</si>
  <si>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</si>
  <si>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</si>
  <si>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</si>
  <si>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</si>
  <si>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</si>
  <si>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</si>
  <si>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</si>
  <si>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</si>
  <si>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</si>
  <si>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</si>
  <si>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</si>
  <si>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</si>
  <si>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</si>
  <si>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</si>
  <si>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</si>
  <si>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</si>
  <si>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</si>
  <si>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</si>
  <si>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</si>
  <si>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</si>
  <si>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</si>
  <si>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</si>
  <si>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</si>
  <si>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</si>
  <si>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</si>
  <si>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</si>
  <si>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</si>
  <si>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</si>
  <si>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</si>
  <si>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</si>
  <si>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</si>
  <si>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</si>
  <si>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</si>
  <si>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</si>
  <si>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</si>
  <si>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</si>
  <si>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</si>
  <si>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</si>
  <si>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</si>
  <si>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</si>
  <si>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</si>
  <si>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</si>
  <si>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</si>
  <si>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</si>
  <si>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</si>
  <si>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</si>
  <si>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</si>
  <si>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</si>
  <si>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</si>
  <si>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</si>
  <si>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</si>
  <si>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</si>
  <si>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</si>
  <si>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</si>
  <si>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</si>
  <si>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</si>
  <si>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</si>
  <si>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</si>
  <si>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</si>
  <si>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</si>
  <si>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</si>
  <si>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</si>
  <si>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</si>
  <si>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</si>
  <si>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</si>
  <si>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</si>
  <si>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</si>
  <si>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</si>
  <si>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</si>
  <si>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</si>
  <si>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</si>
  <si>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</si>
  <si>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</si>
  <si>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</si>
  <si>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</si>
  <si>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</si>
  <si>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</si>
  <si>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</si>
  <si>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</si>
  <si>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</si>
  <si>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</si>
  <si>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</si>
  <si>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</si>
  <si>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</si>
  <si>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</si>
  <si>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</si>
  <si>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</si>
  <si>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</si>
  <si>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</si>
  <si>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</si>
  <si>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</si>
  <si>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</si>
  <si>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</si>
  <si>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</si>
  <si>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</si>
  <si>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</si>
  <si>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</si>
  <si>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</si>
  <si>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</si>
  <si>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</si>
  <si>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</si>
  <si>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</si>
  <si>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</si>
  <si>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</si>
  <si>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</si>
  <si>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</si>
  <si>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</si>
  <si>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</si>
  <si>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</si>
  <si>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</si>
  <si>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</si>
  <si>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</si>
  <si>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</si>
  <si>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</si>
  <si>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</si>
  <si>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</si>
  <si>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</si>
  <si>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</si>
  <si>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</si>
  <si>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</si>
  <si>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</si>
  <si>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</si>
  <si>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</si>
  <si>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</si>
  <si>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</si>
  <si>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</si>
  <si>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</si>
  <si>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</si>
  <si>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</si>
  <si>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</si>
  <si>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</si>
  <si>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</si>
  <si>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</si>
  <si>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</si>
  <si>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</si>
  <si>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</si>
  <si>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</si>
  <si>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</si>
  <si>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</si>
  <si>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</si>
  <si>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</si>
  <si>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</si>
  <si>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</si>
  <si>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</si>
  <si>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</si>
  <si>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</si>
  <si>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</si>
  <si>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</si>
  <si>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</si>
  <si>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</si>
  <si>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</si>
  <si>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</si>
  <si>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</si>
  <si>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</si>
  <si>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</si>
  <si>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</si>
  <si>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</si>
  <si>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</si>
  <si>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</si>
  <si>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</si>
  <si>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</si>
  <si>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</si>
  <si>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</si>
  <si>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</si>
  <si>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</si>
  <si>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</si>
  <si>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</si>
  <si>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</si>
  <si>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</si>
  <si>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</si>
  <si>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</si>
  <si>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</si>
  <si>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</si>
  <si>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</si>
  <si>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</si>
  <si>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</si>
  <si>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</si>
  <si>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</si>
  <si>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</si>
  <si>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</si>
  <si>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</si>
  <si>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</si>
  <si>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</si>
  <si>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</si>
  <si>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</si>
  <si>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</si>
  <si>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</si>
  <si>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</si>
  <si>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</si>
  <si>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</si>
  <si>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</si>
  <si>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</si>
  <si>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</si>
  <si>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</si>
  <si>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</si>
  <si>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</si>
  <si>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</si>
  <si>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</si>
  <si>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</si>
  <si>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</si>
  <si>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</si>
  <si>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</si>
  <si>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</si>
  <si>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</si>
  <si>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</si>
  <si>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</si>
  <si>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</si>
  <si>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</si>
  <si>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</si>
  <si>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</si>
  <si>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</si>
  <si>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</si>
  <si>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</si>
  <si>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</si>
  <si>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</si>
  <si>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</si>
  <si>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</si>
  <si>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</si>
  <si>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</si>
  <si>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</si>
  <si>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</si>
  <si>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</si>
  <si>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</si>
  <si>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</si>
  <si>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</si>
  <si>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</si>
  <si>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</si>
  <si>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</si>
  <si>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</si>
  <si>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</si>
  <si>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</si>
  <si>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</si>
  <si>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</si>
  <si>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</si>
  <si>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</si>
  <si>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</si>
  <si>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</si>
  <si>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</si>
  <si>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</si>
  <si>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</si>
  <si>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</si>
  <si>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</si>
  <si>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</si>
  <si>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</si>
  <si>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</si>
  <si>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</si>
  <si>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</si>
  <si>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</si>
  <si>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</si>
  <si>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</si>
  <si>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</si>
  <si>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</si>
  <si>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</si>
  <si>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</si>
  <si>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</si>
  <si>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</si>
  <si>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</si>
  <si>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</si>
  <si>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</si>
  <si>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</si>
  <si>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</si>
  <si>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</si>
  <si>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</si>
  <si>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</si>
  <si>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</si>
  <si>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</si>
  <si>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</si>
  <si>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</si>
  <si>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</si>
  <si>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</si>
  <si>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</si>
  <si>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</si>
  <si>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</si>
  <si>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</si>
  <si>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</si>
  <si>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</si>
  <si>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</si>
  <si>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</si>
  <si>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</si>
  <si>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</si>
  <si>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</si>
  <si>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</si>
  <si>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</si>
  <si>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</si>
  <si>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</si>
  <si>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</si>
  <si>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</si>
  <si>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</si>
  <si>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</si>
  <si>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</si>
  <si>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</si>
  <si>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</si>
  <si>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</si>
  <si>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</si>
  <si>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</si>
  <si>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</si>
  <si>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</si>
  <si>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</si>
  <si>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</si>
  <si>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</si>
  <si>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</si>
  <si>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</si>
  <si>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</si>
  <si>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</si>
  <si>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</si>
  <si>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</si>
  <si>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</si>
  <si>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</si>
  <si>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</si>
  <si>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</si>
  <si>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</si>
  <si>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</si>
  <si>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</si>
  <si>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</si>
  <si>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</si>
  <si>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</si>
  <si>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</si>
  <si>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</si>
  <si>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</si>
  <si>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</si>
  <si>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</si>
  <si>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</si>
  <si>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</si>
  <si>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</si>
  <si>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</si>
  <si>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</si>
  <si>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</si>
  <si>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</si>
  <si>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</si>
  <si>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</si>
  <si>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</si>
  <si>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</si>
  <si>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</si>
  <si>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</si>
  <si>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</si>
  <si>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</si>
  <si>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</si>
  <si>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</si>
  <si>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</si>
  <si>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</si>
  <si>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</si>
  <si>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</si>
  <si>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</si>
  <si>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</si>
  <si>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</si>
  <si>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</si>
  <si>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</si>
  <si>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</si>
  <si>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</si>
  <si>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</si>
  <si>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</si>
  <si>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</si>
  <si>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</si>
  <si>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</si>
  <si>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</si>
  <si>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</si>
  <si>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</si>
  <si>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</si>
  <si>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</si>
  <si>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</si>
  <si>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</si>
  <si>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</si>
  <si>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</si>
  <si>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</si>
  <si>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</si>
  <si>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</si>
  <si>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</si>
  <si>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</si>
  <si>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</si>
  <si>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</si>
  <si>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</si>
  <si>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</si>
  <si>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</si>
  <si>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</si>
  <si>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</si>
  <si>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</si>
  <si>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</si>
  <si>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</si>
  <si>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</si>
  <si>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</si>
  <si>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</si>
  <si>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</si>
  <si>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</si>
  <si>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</si>
  <si>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</si>
  <si>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</si>
  <si>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</si>
  <si>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</si>
  <si>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</si>
  <si>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</si>
  <si>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</si>
  <si>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</si>
  <si>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</si>
  <si>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</si>
  <si>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</si>
  <si>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</si>
  <si>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</si>
  <si>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</si>
  <si>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</si>
  <si>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</si>
  <si>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</si>
  <si>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</si>
  <si>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</si>
  <si>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</si>
  <si>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</si>
  <si>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</si>
  <si>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</si>
  <si>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</si>
  <si>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</si>
  <si>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</si>
  <si>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</si>
  <si>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</si>
  <si>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</si>
  <si>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</si>
  <si>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</si>
  <si>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</si>
  <si>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</si>
  <si>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</si>
  <si>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</si>
  <si>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</si>
  <si>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</si>
  <si>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</si>
  <si>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</si>
  <si>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</si>
  <si>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</si>
  <si>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</si>
  <si>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</si>
  <si>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</si>
  <si>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</si>
  <si>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</si>
  <si>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</si>
  <si>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</si>
  <si>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</si>
  <si>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</si>
  <si>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</si>
  <si>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</si>
  <si>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</si>
  <si>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</si>
  <si>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</si>
  <si>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</si>
  <si>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</si>
  <si>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</si>
  <si>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</si>
  <si>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</si>
  <si>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</si>
  <si>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</si>
  <si>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</si>
  <si>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</si>
  <si>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</si>
  <si>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</si>
  <si>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</si>
  <si>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</si>
  <si>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</si>
  <si>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</si>
  <si>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</si>
  <si>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</si>
  <si>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</si>
  <si>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</si>
  <si>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</si>
  <si>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</si>
  <si>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</si>
  <si>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</si>
  <si>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</si>
  <si>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</si>
  <si>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</si>
  <si>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</si>
  <si>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</si>
  <si>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</si>
  <si>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</si>
  <si>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</si>
  <si>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</si>
  <si>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</si>
  <si>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</si>
  <si>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</si>
  <si>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</si>
  <si>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</si>
  <si>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</si>
  <si>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</si>
  <si>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</si>
  <si>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</si>
  <si>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</si>
  <si>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</si>
  <si>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</si>
  <si>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</si>
  <si>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</si>
  <si>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</si>
  <si>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</si>
  <si>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</si>
  <si>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</si>
  <si>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</si>
  <si>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</si>
  <si>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</si>
  <si>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</si>
  <si>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</si>
  <si>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</si>
  <si>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</si>
  <si>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</si>
  <si>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</si>
  <si>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</si>
  <si>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</si>
  <si>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</si>
  <si>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</si>
  <si>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</si>
  <si>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</si>
  <si>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</si>
  <si>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</si>
  <si>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</si>
  <si>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</si>
  <si>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</si>
  <si>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</si>
  <si>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</si>
  <si>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</si>
  <si>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</si>
  <si>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</si>
  <si>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</si>
  <si>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</si>
  <si>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</si>
  <si>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</si>
  <si>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</si>
  <si>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</si>
  <si>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</si>
  <si>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</si>
  <si>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</si>
  <si>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</si>
  <si>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</si>
  <si>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</si>
  <si>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</si>
  <si>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</si>
  <si>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</si>
  <si>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</si>
  <si>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</si>
  <si>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</si>
  <si>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</si>
  <si>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</si>
  <si>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</si>
  <si>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</si>
  <si>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</si>
  <si>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</si>
  <si>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</si>
  <si>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</si>
  <si>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</si>
  <si>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</si>
  <si>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</si>
  <si>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</si>
  <si>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</si>
  <si>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</si>
  <si>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</si>
  <si>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</si>
  <si>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</si>
  <si>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</si>
  <si>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</si>
  <si>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</si>
  <si>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</si>
  <si>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</si>
  <si>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</si>
  <si>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</si>
  <si>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</si>
  <si>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</si>
  <si>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</si>
  <si>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</si>
  <si>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</si>
  <si>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</si>
  <si>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</si>
  <si>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</si>
  <si>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</si>
  <si>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</si>
  <si>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</si>
  <si>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</si>
  <si>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</si>
  <si>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</si>
  <si>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</si>
  <si>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</si>
  <si>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</si>
  <si>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</si>
  <si>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</si>
  <si>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</si>
  <si>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</si>
  <si>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</si>
  <si>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</si>
  <si>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</si>
  <si>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</si>
  <si>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</si>
  <si>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</si>
  <si>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</si>
  <si>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</si>
  <si>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</si>
  <si>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</si>
  <si>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</si>
  <si>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</si>
  <si>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</si>
  <si>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</si>
  <si>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</si>
  <si>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</si>
  <si>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</si>
  <si>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</si>
  <si>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</si>
  <si>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</si>
  <si>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</si>
  <si>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</si>
  <si>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</si>
  <si>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</si>
  <si>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</si>
  <si>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</si>
  <si>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</si>
  <si>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</si>
  <si>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</si>
  <si>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</si>
  <si>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</si>
  <si>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</si>
  <si>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</si>
  <si>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</si>
  <si>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</si>
  <si>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</si>
  <si>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</si>
  <si>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</si>
  <si>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</si>
  <si>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</si>
  <si>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</si>
  <si>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</si>
  <si>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</si>
  <si>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</si>
  <si>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</si>
  <si>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</si>
  <si>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</si>
  <si>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</si>
  <si>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</si>
  <si>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</si>
  <si>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</si>
  <si>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</si>
  <si>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</si>
  <si>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</si>
  <si>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</si>
  <si>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</si>
  <si>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</si>
  <si>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</si>
  <si>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</si>
  <si>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</si>
  <si>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</si>
  <si>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</si>
  <si>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</si>
  <si>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</si>
  <si>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</si>
  <si>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</si>
  <si>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</si>
  <si>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</si>
  <si>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</si>
  <si>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</si>
  <si>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</si>
  <si>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</si>
  <si>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</si>
  <si>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</si>
  <si>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</si>
  <si>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</si>
  <si>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</si>
  <si>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</si>
  <si>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</si>
  <si>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</si>
  <si>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</si>
  <si>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</si>
  <si>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</si>
  <si>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</si>
  <si>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</si>
  <si>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</si>
  <si>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</si>
  <si>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</si>
  <si>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</si>
  <si>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</si>
  <si>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</si>
  <si>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</si>
  <si>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</si>
  <si>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</si>
  <si>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</si>
  <si>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</si>
  <si>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</si>
  <si>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</si>
  <si>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</si>
  <si>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</si>
  <si>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</si>
  <si>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</si>
  <si>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</si>
  <si>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</si>
  <si>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</si>
  <si>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</si>
  <si>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</si>
  <si>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</si>
  <si>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</si>
  <si>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</si>
  <si>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</si>
  <si>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</si>
  <si>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</si>
  <si>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</si>
  <si>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</si>
  <si>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</si>
  <si>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</si>
  <si>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</si>
  <si>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</si>
  <si>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</si>
  <si>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</si>
  <si>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</si>
  <si>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</si>
  <si>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</si>
  <si>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</si>
  <si>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</si>
  <si>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</si>
  <si>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</si>
  <si>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</si>
  <si>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</si>
  <si>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</si>
  <si>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</si>
  <si>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</si>
  <si>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</si>
  <si>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</si>
  <si>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</si>
  <si>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</si>
  <si>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</si>
  <si>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</si>
  <si>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</si>
  <si>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</si>
  <si>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</si>
  <si>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</si>
  <si>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</si>
  <si>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</si>
  <si>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</si>
  <si>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</si>
  <si>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</si>
  <si>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</si>
  <si>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</si>
  <si>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</si>
  <si>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</si>
  <si>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</si>
  <si>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</si>
  <si>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</si>
  <si>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</si>
  <si>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</si>
  <si>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</si>
  <si>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</si>
  <si>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</si>
  <si>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</si>
  <si>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</si>
  <si>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</si>
  <si>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</si>
  <si>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</si>
  <si>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</si>
  <si>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</si>
  <si>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</si>
  <si>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</si>
  <si>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</si>
  <si>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</si>
  <si>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</si>
  <si>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</si>
  <si>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</si>
  <si>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</si>
  <si>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</si>
  <si>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</si>
  <si>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</si>
  <si>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</si>
  <si>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</si>
  <si>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</si>
  <si>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</si>
  <si>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</si>
  <si>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</si>
  <si>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</si>
  <si>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</si>
  <si>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</si>
  <si>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</si>
  <si>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</si>
  <si>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</si>
  <si>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</si>
  <si>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</si>
  <si>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</si>
  <si>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</si>
  <si>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</si>
  <si>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</si>
  <si>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</si>
  <si>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</si>
  <si>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</si>
  <si>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</si>
  <si>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</si>
  <si>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</si>
  <si>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</si>
  <si>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</si>
  <si>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</si>
  <si>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</si>
  <si>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</si>
  <si>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</si>
  <si>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</si>
  <si>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</si>
  <si>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</si>
  <si>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</si>
  <si>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</si>
  <si>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</si>
  <si>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</si>
  <si>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</si>
  <si>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</si>
  <si>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</si>
  <si>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</si>
  <si>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</si>
  <si>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</si>
  <si>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</si>
  <si>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</si>
  <si>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</si>
  <si>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</si>
  <si>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</si>
  <si>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</si>
  <si>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</si>
  <si>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</si>
  <si>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</si>
  <si>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</si>
  <si>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</si>
  <si>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</si>
  <si>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</si>
  <si>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</si>
  <si>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</si>
  <si>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</si>
  <si>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</si>
  <si>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</si>
  <si>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</si>
  <si>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</si>
  <si>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</si>
  <si>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</si>
  <si>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</si>
  <si>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</si>
  <si>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</si>
  <si>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</si>
  <si>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</si>
  <si>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</si>
  <si>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</si>
  <si>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</si>
  <si>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</si>
  <si>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</si>
  <si>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</si>
  <si>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</si>
  <si>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</si>
  <si>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</si>
  <si>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</si>
  <si>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</si>
  <si>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</si>
  <si>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</si>
  <si>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</si>
  <si>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</si>
  <si>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</si>
  <si>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</si>
  <si>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</si>
  <si>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</si>
  <si>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</si>
  <si>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</si>
  <si>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</si>
  <si>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</si>
  <si>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</si>
  <si>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</si>
  <si>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</si>
  <si>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</si>
  <si>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</si>
  <si>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</si>
  <si>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</si>
  <si>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</si>
  <si>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</si>
  <si>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</si>
  <si>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</si>
  <si>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</si>
  <si>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</si>
  <si>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</si>
  <si>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</si>
  <si>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</si>
  <si>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</si>
  <si>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</si>
  <si>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</si>
  <si>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</si>
  <si>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</si>
  <si>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</si>
  <si>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</si>
  <si>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</si>
  <si>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</si>
  <si>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</si>
  <si>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</si>
  <si>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</si>
  <si>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</si>
  <si>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</si>
  <si>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</si>
  <si>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</si>
  <si>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</si>
  <si>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</si>
  <si>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</si>
  <si>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</si>
  <si>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</si>
  <si>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</si>
  <si>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</si>
  <si>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</si>
  <si>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</si>
  <si>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</si>
  <si>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</si>
  <si>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</si>
  <si>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</si>
  <si>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</si>
  <si>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</si>
  <si>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</si>
  <si>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</si>
  <si>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</si>
  <si>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</si>
  <si>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</si>
  <si>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</si>
  <si>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</si>
  <si>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</si>
  <si>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</si>
  <si>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</si>
  <si>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</si>
  <si>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</si>
  <si>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</si>
  <si>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</si>
  <si>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</si>
  <si>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</si>
  <si>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</si>
  <si>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</si>
  <si>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</si>
  <si>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</si>
  <si>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</si>
  <si>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</si>
  <si>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</si>
  <si>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</si>
  <si>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</si>
  <si>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</si>
  <si>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</si>
  <si>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</si>
  <si>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</si>
  <si>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</si>
  <si>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</si>
  <si>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</si>
  <si>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</si>
  <si>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</si>
  <si>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</si>
  <si>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</si>
  <si>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</si>
  <si>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</si>
  <si>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</si>
  <si>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</si>
  <si>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</si>
  <si>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</si>
  <si>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</si>
  <si>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</si>
  <si>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</si>
  <si>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</si>
  <si>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</si>
  <si>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</si>
  <si>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</si>
  <si>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</si>
  <si>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</si>
  <si>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</si>
  <si>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</si>
  <si>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</si>
  <si>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</si>
  <si>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</si>
  <si>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</si>
  <si>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</si>
  <si>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</si>
  <si>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</si>
  <si>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</si>
  <si>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</si>
  <si>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</si>
  <si>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</si>
  <si>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</si>
  <si>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</si>
  <si>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</si>
  <si>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</si>
  <si>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</si>
  <si>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</si>
  <si>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</si>
  <si>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</si>
  <si>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</si>
  <si>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</si>
  <si>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</si>
  <si>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</si>
  <si>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</si>
  <si>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</si>
  <si>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</si>
  <si>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</si>
  <si>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</si>
  <si>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</si>
  <si>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</si>
  <si>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</si>
  <si>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</si>
  <si>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</si>
  <si>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</si>
  <si>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</si>
  <si>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</si>
  <si>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</si>
  <si>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</si>
  <si>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</si>
  <si>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</si>
  <si>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</si>
  <si>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</si>
  <si>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</si>
  <si>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</si>
  <si>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</si>
  <si>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</si>
  <si>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</si>
  <si>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</si>
  <si>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</si>
  <si>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</si>
  <si>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</si>
  <si>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</si>
  <si>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</si>
  <si>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</si>
  <si>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</si>
  <si>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</si>
  <si>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</si>
  <si>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</si>
  <si>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</si>
  <si>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</si>
  <si>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</si>
  <si>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</si>
  <si>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</si>
  <si>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</si>
  <si>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</si>
  <si>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</si>
  <si>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</si>
  <si>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</si>
  <si>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</si>
  <si>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</si>
  <si>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</si>
  <si>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</si>
  <si>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</si>
  <si>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</si>
  <si>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</si>
  <si>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</si>
  <si>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</si>
  <si>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</si>
  <si>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</si>
  <si>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</si>
  <si>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</si>
  <si>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</si>
  <si>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</si>
  <si>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</si>
  <si>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</si>
  <si>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</si>
  <si>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</si>
  <si>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</si>
  <si>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</si>
  <si>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</si>
  <si>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</si>
  <si>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</si>
  <si>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</si>
  <si>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</si>
  <si>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</si>
  <si>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</si>
  <si>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</si>
  <si>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</si>
  <si>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</si>
  <si>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</si>
  <si>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</si>
  <si>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</si>
  <si>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</si>
  <si>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</si>
  <si>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</si>
  <si>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</si>
  <si>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</si>
  <si>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</si>
  <si>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</si>
  <si>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</si>
  <si>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</si>
  <si>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</si>
  <si>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</si>
  <si>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</si>
  <si>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</si>
  <si>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</si>
  <si>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</si>
  <si>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</si>
  <si>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</si>
  <si>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</si>
  <si>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</si>
  <si>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</si>
  <si>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</si>
  <si>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</si>
  <si>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</si>
  <si>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</si>
  <si>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</si>
  <si>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</si>
  <si>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</si>
  <si>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</si>
  <si>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</si>
  <si>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</si>
  <si>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</si>
  <si>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</si>
  <si>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</si>
  <si>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</si>
  <si>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</si>
  <si>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</si>
  <si>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</si>
  <si>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</si>
  <si>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</si>
  <si>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</si>
  <si>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</si>
  <si>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</si>
  <si>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</si>
  <si>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</si>
  <si>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</si>
  <si>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</si>
  <si>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</si>
  <si>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</si>
  <si>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</si>
  <si>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</si>
  <si>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</si>
  <si>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</si>
  <si>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</si>
  <si>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</si>
  <si>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</si>
  <si>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</si>
  <si>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</si>
  <si>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</si>
  <si>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</si>
  <si>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</si>
  <si>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</si>
  <si>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</si>
  <si>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</si>
  <si>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</si>
  <si>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</si>
  <si>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</si>
  <si>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</si>
  <si>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</si>
  <si>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</si>
  <si>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</si>
  <si>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</si>
  <si>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</si>
  <si>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</si>
  <si>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</si>
  <si>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</si>
  <si>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</si>
  <si>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</si>
  <si>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</si>
  <si>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</si>
  <si>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</si>
  <si>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</si>
  <si>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</si>
  <si>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</si>
  <si>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</si>
  <si>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</si>
  <si>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</si>
  <si>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</si>
  <si>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</si>
  <si>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</si>
  <si>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</si>
  <si>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</si>
  <si>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</si>
  <si>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</si>
  <si>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</si>
  <si>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</si>
  <si>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</si>
  <si>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</si>
  <si>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</si>
  <si>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</si>
  <si>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</si>
  <si>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</si>
  <si>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</si>
  <si>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</si>
  <si>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</si>
  <si>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</si>
  <si>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</si>
  <si>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</si>
  <si>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</si>
  <si>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</si>
  <si>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</si>
  <si>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</si>
  <si>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</si>
  <si>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</si>
  <si>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</si>
  <si>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</si>
  <si>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</si>
  <si>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</si>
  <si>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</si>
  <si>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</si>
  <si>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</si>
  <si>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</si>
  <si>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</si>
  <si>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</si>
  <si>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</si>
  <si>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</si>
  <si>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</si>
  <si>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</si>
  <si>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</si>
  <si>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</si>
  <si>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</si>
  <si>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</si>
  <si>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</si>
  <si>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</si>
  <si>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</si>
  <si>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</si>
  <si>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</si>
  <si>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</si>
  <si>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</si>
  <si>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</si>
  <si>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</si>
  <si>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</si>
  <si>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</si>
  <si>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</si>
  <si>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</si>
  <si>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</si>
  <si>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</si>
  <si>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</si>
  <si>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</si>
  <si>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</si>
  <si>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</si>
  <si>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</si>
  <si>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</si>
  <si>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</si>
  <si>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</si>
  <si>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</si>
  <si>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</si>
  <si>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</si>
  <si>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</si>
  <si>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</si>
  <si>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</si>
  <si>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</si>
  <si>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</si>
  <si>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</si>
  <si>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</si>
  <si>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</si>
  <si>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</si>
  <si>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</si>
  <si>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</si>
  <si>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</si>
  <si>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</si>
  <si>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</si>
  <si>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</si>
  <si>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</si>
  <si>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</si>
  <si>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</si>
  <si>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</si>
  <si>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</si>
  <si>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</si>
  <si>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</si>
  <si>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</si>
  <si>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</si>
  <si>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</si>
  <si>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</si>
  <si>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</si>
  <si>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</si>
  <si>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</si>
  <si>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</si>
  <si>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</si>
  <si>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</si>
  <si>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</si>
  <si>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</si>
  <si>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</si>
  <si>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</si>
  <si>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</si>
  <si>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</si>
  <si>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</si>
  <si>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</si>
  <si>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</si>
  <si>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</si>
  <si>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</si>
  <si>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</si>
  <si>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</si>
  <si>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</si>
  <si>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</si>
  <si>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</si>
  <si>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</si>
  <si>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</si>
  <si>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</si>
  <si>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</si>
  <si>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</si>
  <si>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</si>
  <si>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</si>
  <si>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</si>
  <si>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</si>
  <si>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</si>
  <si>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</si>
  <si>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</si>
  <si>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</si>
  <si>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</si>
  <si>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</si>
  <si>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</si>
  <si>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</si>
  <si>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</si>
  <si>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</si>
  <si>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</si>
  <si>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</si>
  <si>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</si>
  <si>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</si>
  <si>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</si>
  <si>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</si>
  <si>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</si>
  <si>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</si>
  <si>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</si>
  <si>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</si>
  <si>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</si>
  <si>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</si>
  <si>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</si>
  <si>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</si>
  <si>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</si>
  <si>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</si>
  <si>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</si>
  <si>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</si>
  <si>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</si>
  <si>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</si>
  <si>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</si>
  <si>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</si>
  <si>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</si>
  <si>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</si>
  <si>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</si>
  <si>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</si>
  <si>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</si>
  <si>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</si>
  <si>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</si>
  <si>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</si>
  <si>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</si>
  <si>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</si>
  <si>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</si>
  <si>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</si>
  <si>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</si>
  <si>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</si>
  <si>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</si>
  <si>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</si>
  <si>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</si>
  <si>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</si>
  <si>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</si>
  <si>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</si>
  <si>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</si>
  <si>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</si>
  <si>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</si>
  <si>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</si>
  <si>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</si>
  <si>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</si>
  <si>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</si>
  <si>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</si>
  <si>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</si>
  <si>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</si>
  <si>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</si>
  <si>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</si>
  <si>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</si>
  <si>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</si>
  <si>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</si>
  <si>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</si>
  <si>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</si>
  <si>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</si>
  <si>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</si>
  <si>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</si>
  <si>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</si>
  <si>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</si>
  <si>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</si>
  <si>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</si>
  <si>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</si>
  <si>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</si>
  <si>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</si>
  <si>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</si>
  <si>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</si>
  <si>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</si>
  <si>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</si>
  <si>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</si>
  <si>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</si>
  <si>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</si>
  <si>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</si>
  <si>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</si>
  <si>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</si>
  <si>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</si>
  <si>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</si>
  <si>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</si>
  <si>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</si>
  <si>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</si>
  <si>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</si>
  <si>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</si>
  <si>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</si>
  <si>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</si>
  <si>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</si>
  <si>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</si>
  <si>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</si>
  <si>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</si>
  <si>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</si>
  <si>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</si>
  <si>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</si>
  <si>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</si>
  <si>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</si>
  <si>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</si>
  <si>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</si>
  <si>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</si>
  <si>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</si>
  <si>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</si>
  <si>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</si>
  <si>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</si>
  <si>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</si>
  <si>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</si>
  <si>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</si>
  <si>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</si>
  <si>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</si>
  <si>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</si>
  <si>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</si>
  <si>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</si>
  <si>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</si>
  <si>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</si>
  <si>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</si>
  <si>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</si>
  <si>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</si>
  <si>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</si>
  <si>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</si>
  <si>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</si>
  <si>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</si>
  <si>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</si>
  <si>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</si>
  <si>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</si>
  <si>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</si>
  <si>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</si>
  <si>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</si>
  <si>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</si>
  <si>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</si>
  <si>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</si>
  <si>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</si>
  <si>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</si>
  <si>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</si>
  <si>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</si>
  <si>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</si>
  <si>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</si>
  <si>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</si>
  <si>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</si>
  <si>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</si>
  <si>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</si>
  <si>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</si>
  <si>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</si>
  <si>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</si>
  <si>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</si>
  <si>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</si>
  <si>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</si>
  <si>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</si>
  <si>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</si>
  <si>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</si>
  <si>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</si>
  <si>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</si>
  <si>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</si>
  <si>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</si>
  <si>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</si>
  <si>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</si>
  <si>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</si>
  <si>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</si>
  <si>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</si>
  <si>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</si>
  <si>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</si>
  <si>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</si>
  <si>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</si>
  <si>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</si>
  <si>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</si>
  <si>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</si>
  <si>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</si>
  <si>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</si>
  <si>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</si>
  <si>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</si>
  <si>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</si>
  <si>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</si>
  <si>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</si>
  <si>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</si>
  <si>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</si>
  <si>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</si>
  <si>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</si>
  <si>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</si>
  <si>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</si>
  <si>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</si>
  <si>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</si>
  <si>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</si>
  <si>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</si>
  <si>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</si>
  <si>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</si>
  <si>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</si>
  <si>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</si>
  <si>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</si>
  <si>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</si>
  <si>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</si>
  <si>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</si>
  <si>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</si>
  <si>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</si>
  <si>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</si>
  <si>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</si>
  <si>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</si>
  <si>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</si>
  <si>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</si>
  <si>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</si>
  <si>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</si>
  <si>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</si>
  <si>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</si>
  <si>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</si>
  <si>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</si>
  <si>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</si>
  <si>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</si>
  <si>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</si>
  <si>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</si>
  <si>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</si>
  <si>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</si>
  <si>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</si>
  <si>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</si>
  <si>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</si>
  <si>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</si>
  <si>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</si>
  <si>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</si>
  <si>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</si>
  <si>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</si>
  <si>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</si>
  <si>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</si>
  <si>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</si>
  <si>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</si>
  <si>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</si>
  <si>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</si>
  <si>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</si>
  <si>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</si>
  <si>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</si>
  <si>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</si>
  <si>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</si>
  <si>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</si>
  <si>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</si>
  <si>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</si>
  <si>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</si>
  <si>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</si>
  <si>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</si>
  <si>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</si>
  <si>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</si>
  <si>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</si>
  <si>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</si>
  <si>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</si>
  <si>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</si>
  <si>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</si>
  <si>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</si>
  <si>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</si>
  <si>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</si>
  <si>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</si>
  <si>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</si>
  <si>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</si>
  <si>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</si>
  <si>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</si>
  <si>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</si>
  <si>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</si>
  <si>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</si>
  <si>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</si>
  <si>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</si>
  <si>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</si>
  <si>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</si>
  <si>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</si>
  <si>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</si>
  <si>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</si>
  <si>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</si>
  <si>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</si>
  <si>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</si>
  <si>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</si>
  <si>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</si>
  <si>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</si>
  <si>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</si>
  <si>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</si>
  <si>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</si>
  <si>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</si>
  <si>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</si>
  <si>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</si>
  <si>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</si>
  <si>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</si>
  <si>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</si>
  <si>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</si>
  <si>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</si>
  <si>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</si>
  <si>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</si>
  <si>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</si>
  <si>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</si>
  <si>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</si>
  <si>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</si>
  <si>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</si>
  <si>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</si>
  <si>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</si>
  <si>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</si>
  <si>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</si>
  <si>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</si>
  <si>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</si>
  <si>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</si>
  <si>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</si>
  <si>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</si>
  <si>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</si>
  <si>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</si>
  <si>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</si>
  <si>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</si>
  <si>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</si>
  <si>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</si>
  <si>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</si>
  <si>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</si>
  <si>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</si>
  <si>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</si>
  <si>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</si>
  <si>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</si>
  <si>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</si>
  <si>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</si>
  <si>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</si>
  <si>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</si>
  <si>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</si>
  <si>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</si>
  <si>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</si>
  <si>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</si>
  <si>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</si>
  <si>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</si>
  <si>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</si>
  <si>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</si>
  <si>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</si>
  <si>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</si>
  <si>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</si>
  <si>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</si>
  <si>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</si>
  <si>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</si>
  <si>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</si>
  <si>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</si>
  <si>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</si>
  <si>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</si>
  <si>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</si>
  <si>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</si>
  <si>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</si>
  <si>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</si>
  <si>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</si>
  <si>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</si>
  <si>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</si>
  <si>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</si>
  <si>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</si>
  <si>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</si>
  <si>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</si>
  <si>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</si>
  <si>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</si>
  <si>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</si>
  <si>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</si>
  <si>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</si>
  <si>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</si>
  <si>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</si>
  <si>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</si>
  <si>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</si>
  <si>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</si>
  <si>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</si>
  <si>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</si>
  <si>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</si>
  <si>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</si>
  <si>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</si>
  <si>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</si>
  <si>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</si>
  <si>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</si>
  <si>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</si>
  <si>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</si>
  <si>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</si>
  <si>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</si>
  <si>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</si>
  <si>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</si>
  <si>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</si>
  <si>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</si>
  <si>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</si>
  <si>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</si>
  <si>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</si>
  <si>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</si>
  <si>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</si>
  <si>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</si>
  <si>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</si>
  <si>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</si>
  <si>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</si>
  <si>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</si>
  <si>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</si>
  <si>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</si>
  <si>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</si>
  <si>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</si>
  <si>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</si>
  <si>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</si>
  <si>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</si>
  <si>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</si>
  <si>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</si>
  <si>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</si>
  <si>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</si>
  <si>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</si>
  <si>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</si>
  <si>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</si>
  <si>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</si>
  <si>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</si>
  <si>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</si>
  <si>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</si>
  <si>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</si>
  <si>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</si>
  <si>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</si>
  <si>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</si>
  <si>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</si>
  <si>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</si>
  <si>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</si>
  <si>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</si>
  <si>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</si>
  <si>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</si>
  <si>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</si>
  <si>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</si>
  <si>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</si>
  <si>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</si>
  <si>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</si>
  <si>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</si>
  <si>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</si>
  <si>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</si>
  <si>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</si>
  <si>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</si>
  <si>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</si>
  <si>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</si>
  <si>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</si>
  <si>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</si>
  <si>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</si>
  <si>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</si>
  <si>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</si>
  <si>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</si>
  <si>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</si>
  <si>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</si>
  <si>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</si>
  <si>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</si>
  <si>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</si>
  <si>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</si>
  <si>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</si>
  <si>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</si>
  <si>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</si>
  <si>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</si>
  <si>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</si>
  <si>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</si>
  <si>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</si>
  <si>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</si>
  <si>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</si>
  <si>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</si>
  <si>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</si>
  <si>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</si>
  <si>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</si>
  <si>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</si>
  <si>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</si>
  <si>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</si>
  <si>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</si>
  <si>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</si>
  <si>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</si>
  <si>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</si>
  <si>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</si>
  <si>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</si>
  <si>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</si>
  <si>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</si>
  <si>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</si>
  <si>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</si>
  <si>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</si>
  <si>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</si>
  <si>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</si>
  <si>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</si>
  <si>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</si>
  <si>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</si>
  <si>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</si>
  <si>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</si>
  <si>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</si>
  <si>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</si>
  <si>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</si>
  <si>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</si>
  <si>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</si>
  <si>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</si>
  <si>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</si>
  <si>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</si>
  <si>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</si>
  <si>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</si>
  <si>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</si>
  <si>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</si>
  <si>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</si>
  <si>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</si>
  <si>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</si>
  <si>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</si>
  <si>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</si>
  <si>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</si>
  <si>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</si>
  <si>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</si>
  <si>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</si>
  <si>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</si>
  <si>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</si>
  <si>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</si>
  <si>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</si>
  <si>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</si>
  <si>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</si>
  <si>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</si>
  <si>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</si>
  <si>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</si>
  <si>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</si>
  <si>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</si>
  <si>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</si>
  <si>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</si>
  <si>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</si>
  <si>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</si>
  <si>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</si>
  <si>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</si>
  <si>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</si>
  <si>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</si>
  <si>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</si>
  <si>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</si>
  <si>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</si>
  <si>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</si>
  <si>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</si>
  <si>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</si>
  <si>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</si>
  <si>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</si>
  <si>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</si>
  <si>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</si>
  <si>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</si>
  <si>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</si>
  <si>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</si>
  <si>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</si>
  <si>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</si>
  <si>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</si>
  <si>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</si>
  <si>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</si>
  <si>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</si>
  <si>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</si>
  <si>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</si>
  <si>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</si>
  <si>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</si>
  <si>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</si>
  <si>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</si>
  <si>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</si>
  <si>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</si>
  <si>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</si>
  <si>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</si>
  <si>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</si>
  <si>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</si>
  <si>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</si>
  <si>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</si>
  <si>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</si>
  <si>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</si>
  <si>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</si>
  <si>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</si>
  <si>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</si>
  <si>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</si>
  <si>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</si>
  <si>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</si>
  <si>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</si>
  <si>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</si>
  <si>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</si>
  <si>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</si>
  <si>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</si>
  <si>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</si>
  <si>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</si>
  <si>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</si>
  <si>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</si>
  <si>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</si>
  <si>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</si>
  <si>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</si>
  <si>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</si>
  <si>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</si>
  <si>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</si>
  <si>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</si>
  <si>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</si>
  <si>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</si>
  <si>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</si>
  <si>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</si>
  <si>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</si>
  <si>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</si>
  <si>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</si>
  <si>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</si>
  <si>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</si>
  <si>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</si>
  <si>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</si>
  <si>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</si>
  <si>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</si>
  <si>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</si>
  <si>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</si>
  <si>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</si>
  <si>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</si>
  <si>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</si>
  <si>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</si>
  <si>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</si>
  <si>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</si>
  <si>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</si>
  <si>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</si>
  <si>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</si>
  <si>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</si>
  <si>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</si>
  <si>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</si>
  <si>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</si>
  <si>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</si>
  <si>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</si>
  <si>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</si>
  <si>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</si>
  <si>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</si>
  <si>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</si>
  <si>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</si>
  <si>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</si>
  <si>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</si>
  <si>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</si>
  <si>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</si>
  <si>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</si>
  <si>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</si>
  <si>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</si>
  <si>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</si>
  <si>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</si>
  <si>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</si>
  <si>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</si>
  <si>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</si>
  <si>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</si>
  <si>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</si>
  <si>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</si>
  <si>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</si>
  <si>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</si>
  <si>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</si>
  <si>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</si>
  <si>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</si>
  <si>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</si>
  <si>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</si>
  <si>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</si>
  <si>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</si>
  <si>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</si>
  <si>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</si>
  <si>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</si>
  <si>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</si>
  <si>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</si>
  <si>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</si>
  <si>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</si>
  <si>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</si>
  <si>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</si>
  <si>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</si>
  <si>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</si>
  <si>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</si>
  <si>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</si>
  <si>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</si>
  <si>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</si>
  <si>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</si>
  <si>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</si>
  <si>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</si>
  <si>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</si>
  <si>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</si>
  <si>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</si>
  <si>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</si>
  <si>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</si>
  <si>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</si>
  <si>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</si>
  <si>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</si>
  <si>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</si>
  <si>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</si>
  <si>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</si>
  <si>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</si>
  <si>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</si>
  <si>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</si>
  <si>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</si>
  <si>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</si>
  <si>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</si>
  <si>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</si>
  <si>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</si>
  <si>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</si>
  <si>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</si>
  <si>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</si>
  <si>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</si>
  <si>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</si>
  <si>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</si>
  <si>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</si>
  <si>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</si>
  <si>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</si>
  <si>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</si>
  <si>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</si>
  <si>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</si>
  <si>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</si>
  <si>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</si>
  <si>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</si>
  <si>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</si>
  <si>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</si>
  <si>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</si>
  <si>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</si>
  <si>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</si>
  <si>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</si>
  <si>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</si>
  <si>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</si>
  <si>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</si>
  <si>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</si>
  <si>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</si>
  <si>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</si>
  <si>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</si>
  <si>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</si>
  <si>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</si>
  <si>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</si>
  <si>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</si>
  <si>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</si>
  <si>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</si>
  <si>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</si>
  <si>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</si>
  <si>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</si>
  <si>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</si>
  <si>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</si>
  <si>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</si>
  <si>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</si>
  <si>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</si>
  <si>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</si>
  <si>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</si>
  <si>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</si>
  <si>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</si>
  <si>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</si>
  <si>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</si>
  <si>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</si>
  <si>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</si>
  <si>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</si>
  <si>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</si>
  <si>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</si>
  <si>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</si>
  <si>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</si>
  <si>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</si>
  <si>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</si>
  <si>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</si>
  <si>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</si>
  <si>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</si>
  <si>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</si>
  <si>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</si>
  <si>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</si>
  <si>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</si>
  <si>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</si>
  <si>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</si>
  <si>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</si>
  <si>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</si>
  <si>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</si>
  <si>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</si>
  <si>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</si>
  <si>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</si>
  <si>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</si>
  <si>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</si>
  <si>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</si>
  <si>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</si>
  <si>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</si>
  <si>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</si>
  <si>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</si>
  <si>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</si>
  <si>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</si>
  <si>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</si>
  <si>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</si>
  <si>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</si>
  <si>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</si>
  <si>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</si>
  <si>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</si>
  <si>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</si>
  <si>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</si>
  <si>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</si>
  <si>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</si>
  <si>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</si>
  <si>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</si>
  <si>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</si>
  <si>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</si>
  <si>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</si>
  <si>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</si>
  <si>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</si>
  <si>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</si>
  <si>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</si>
  <si>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</si>
  <si>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</si>
  <si>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</si>
  <si>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</si>
  <si>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</si>
  <si>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</si>
  <si>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</si>
  <si>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</si>
  <si>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</si>
  <si>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</si>
  <si>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</si>
  <si>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</si>
  <si>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</si>
  <si>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</si>
  <si>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</si>
  <si>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</si>
  <si>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</si>
  <si>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</si>
  <si>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</si>
  <si>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</si>
  <si>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</si>
  <si>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</si>
  <si>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</si>
  <si>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</si>
  <si>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</si>
  <si>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</si>
  <si>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</si>
  <si>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</si>
  <si>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</si>
  <si>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</si>
  <si>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</si>
  <si>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</si>
  <si>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</si>
  <si>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</si>
  <si>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</si>
  <si>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</si>
  <si>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</si>
  <si>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</si>
  <si>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</si>
  <si>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</si>
  <si>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</si>
  <si>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</si>
  <si>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</si>
  <si>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</si>
  <si>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</si>
  <si>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</si>
  <si>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</si>
  <si>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</si>
  <si>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</si>
  <si>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</si>
  <si>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</si>
  <si>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</si>
  <si>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</si>
  <si>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</si>
  <si>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</si>
  <si>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</si>
  <si>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</si>
  <si>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</si>
  <si>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</si>
  <si>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</si>
  <si>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</si>
  <si>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</si>
  <si>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</si>
  <si>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</si>
  <si>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</si>
  <si>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</si>
  <si>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</si>
  <si>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</si>
  <si>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</si>
  <si>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</si>
  <si>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</si>
  <si>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</si>
  <si>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</si>
  <si>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</si>
  <si>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</si>
  <si>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</si>
  <si>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</si>
  <si>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</si>
  <si>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</si>
  <si>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</si>
  <si>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</si>
  <si>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</si>
  <si>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</si>
  <si>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</si>
  <si>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</si>
  <si>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</si>
  <si>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</si>
  <si>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</si>
  <si>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</si>
  <si>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</si>
  <si>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</si>
  <si>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</si>
  <si>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</si>
  <si>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</si>
  <si>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</si>
  <si>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</si>
  <si>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</si>
  <si>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</si>
  <si>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</si>
  <si>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</si>
  <si>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</si>
  <si>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</si>
  <si>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</si>
  <si>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</si>
  <si>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</si>
  <si>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</si>
  <si>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</si>
  <si>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</si>
  <si>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</si>
  <si>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</si>
  <si>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</si>
  <si>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</si>
  <si>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</si>
  <si>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</si>
  <si>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</si>
  <si>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</si>
  <si>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</si>
  <si>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</si>
  <si>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</si>
  <si>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</si>
  <si>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</si>
  <si>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</si>
  <si>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</si>
  <si>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</si>
  <si>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</si>
  <si>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</si>
  <si>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</si>
  <si>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</si>
  <si>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</si>
  <si>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</si>
  <si>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</si>
  <si>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</si>
  <si>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</si>
  <si>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</si>
  <si>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</si>
  <si>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</si>
  <si>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</si>
  <si>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</si>
  <si>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</si>
  <si>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</si>
  <si>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</si>
  <si>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</si>
  <si>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</si>
  <si>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</si>
  <si>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</si>
  <si>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</si>
  <si>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</si>
  <si>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</si>
  <si>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</si>
  <si>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</si>
  <si>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</si>
  <si>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</si>
  <si>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</si>
  <si>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</si>
  <si>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</si>
  <si>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</si>
  <si>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</si>
  <si>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</si>
  <si>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</si>
  <si>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</si>
  <si>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</si>
  <si>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</si>
  <si>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</si>
  <si>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</si>
  <si>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</si>
  <si>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</si>
  <si>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</si>
  <si>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</si>
  <si>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</si>
  <si>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</si>
  <si>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</si>
  <si>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</si>
  <si>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</si>
  <si>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</si>
  <si>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</si>
  <si>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</si>
  <si>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</si>
  <si>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</si>
  <si>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</si>
  <si>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</si>
  <si>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</si>
  <si>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</si>
  <si>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</si>
  <si>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</si>
  <si>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</si>
  <si>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</si>
  <si>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</si>
  <si>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</si>
  <si>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</si>
  <si>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</si>
  <si>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</si>
  <si>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</si>
  <si>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</si>
  <si>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</si>
  <si>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</si>
  <si>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</si>
  <si>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</si>
  <si>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</si>
  <si>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</si>
  <si>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</si>
  <si>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</si>
  <si>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</si>
  <si>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</si>
  <si>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</si>
  <si>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</si>
  <si>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</si>
  <si>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</si>
  <si>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</si>
  <si>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</si>
  <si>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</si>
  <si>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</si>
  <si>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</si>
  <si>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</si>
  <si>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</si>
  <si>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</si>
  <si>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</si>
  <si>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</si>
  <si>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</si>
  <si>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</si>
  <si>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</si>
  <si>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</si>
  <si>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</si>
  <si>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</si>
  <si>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</si>
  <si>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</si>
  <si>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</si>
  <si>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</si>
  <si>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</si>
  <si>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</si>
  <si>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</si>
  <si>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</si>
  <si>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</si>
  <si>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</si>
  <si>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</si>
  <si>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</si>
  <si>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</si>
  <si>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</si>
  <si>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</si>
  <si>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</si>
  <si>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</si>
  <si>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</si>
  <si>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</si>
  <si>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</si>
  <si>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</si>
  <si>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</si>
  <si>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</si>
  <si>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</si>
  <si>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</si>
  <si>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</si>
  <si>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</si>
  <si>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</si>
  <si>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</si>
  <si>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</si>
  <si>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</si>
  <si>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</si>
  <si>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</si>
  <si>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</si>
  <si>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</si>
  <si>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</si>
  <si>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</si>
  <si>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</si>
  <si>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</si>
  <si>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</si>
  <si>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</si>
  <si>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</si>
  <si>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</si>
  <si>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</si>
  <si>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</si>
  <si>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</si>
  <si>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</si>
  <si>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</si>
  <si>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</si>
  <si>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</si>
  <si>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</si>
  <si>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</si>
  <si>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</si>
  <si>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</si>
  <si>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</si>
  <si>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</si>
  <si>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</si>
  <si>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</si>
  <si>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</si>
  <si>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</si>
  <si>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</si>
  <si>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</si>
  <si>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</si>
  <si>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</si>
  <si>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</si>
  <si>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</si>
  <si>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</si>
  <si>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</si>
  <si>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</si>
  <si>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</si>
  <si>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</si>
  <si>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</si>
  <si>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</si>
  <si>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</si>
  <si>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</si>
  <si>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</si>
  <si>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</si>
  <si>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</si>
  <si>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</si>
  <si>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</si>
  <si>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</si>
  <si>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</si>
  <si>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</si>
  <si>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</si>
  <si>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</si>
  <si>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</si>
  <si>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</si>
  <si>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</si>
  <si>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</si>
  <si>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</si>
  <si>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</si>
  <si>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</si>
  <si>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</si>
  <si>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</si>
  <si>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</si>
  <si>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</si>
  <si>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</si>
  <si>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</si>
  <si>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</si>
  <si>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</si>
  <si>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</si>
  <si>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</si>
  <si>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</si>
  <si>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</si>
  <si>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</si>
  <si>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</si>
  <si>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</si>
  <si>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</si>
  <si>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</si>
  <si>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</si>
  <si>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</si>
  <si>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</si>
  <si>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</si>
  <si>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</si>
  <si>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</si>
  <si>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</si>
  <si>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</si>
  <si>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</si>
  <si>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</si>
  <si>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</si>
  <si>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</si>
  <si>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</si>
  <si>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</si>
  <si>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</si>
  <si>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</si>
  <si>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</si>
  <si>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</si>
  <si>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</si>
  <si>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</si>
  <si>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</si>
  <si>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</si>
  <si>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</si>
  <si>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</si>
  <si>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</si>
  <si>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</si>
  <si>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</si>
  <si>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</si>
  <si>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</si>
  <si>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</si>
  <si>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</si>
  <si>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</si>
  <si>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</si>
  <si>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</si>
  <si>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</si>
  <si>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</si>
  <si>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</si>
  <si>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</si>
  <si>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</si>
  <si>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</si>
  <si>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</si>
  <si>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</si>
  <si>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</si>
  <si>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</si>
  <si>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</si>
  <si>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</si>
  <si>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</si>
  <si>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</si>
  <si>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</si>
  <si>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</si>
  <si>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</si>
  <si>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</si>
  <si>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</si>
  <si>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</si>
  <si>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</si>
  <si>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</si>
  <si>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</si>
  <si>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</si>
  <si>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</si>
  <si>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</si>
  <si>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</si>
  <si>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</si>
  <si>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</si>
  <si>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</si>
  <si>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</si>
  <si>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</si>
  <si>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</si>
  <si>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</si>
  <si>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</si>
  <si>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</si>
  <si>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</si>
  <si>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</si>
  <si>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</si>
  <si>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</si>
  <si>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</si>
  <si>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</si>
  <si>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</si>
  <si>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</si>
  <si>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</si>
  <si>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</si>
  <si>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</si>
  <si>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</si>
  <si>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</si>
  <si>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</si>
  <si>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</si>
  <si>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</si>
  <si>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</si>
  <si>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</si>
  <si>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</si>
  <si>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</si>
  <si>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</si>
  <si>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</si>
  <si>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</si>
  <si>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</si>
  <si>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</si>
  <si>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</si>
  <si>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</si>
  <si>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</si>
  <si>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</si>
  <si>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</si>
  <si>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</si>
  <si>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</si>
  <si>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</si>
  <si>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</si>
  <si>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</si>
  <si>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</si>
  <si>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</si>
  <si>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</si>
  <si>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</si>
  <si>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</si>
  <si>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</si>
  <si>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</si>
  <si>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</si>
  <si>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</si>
  <si>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</si>
  <si>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</si>
  <si>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</si>
  <si>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</si>
  <si>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</si>
  <si>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</si>
  <si>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</si>
  <si>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</si>
  <si>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</si>
  <si>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</si>
  <si>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</si>
  <si>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</si>
  <si>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</si>
  <si>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</si>
  <si>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</si>
  <si>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</si>
  <si>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</si>
  <si>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</si>
  <si>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</si>
  <si>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</si>
  <si>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</si>
  <si>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</si>
  <si>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</si>
  <si>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</si>
  <si>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</si>
  <si>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</si>
  <si>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</si>
  <si>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</si>
  <si>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</si>
  <si>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</si>
  <si>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</si>
  <si>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</si>
  <si>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</si>
  <si>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</si>
  <si>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</si>
  <si>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</si>
  <si>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</si>
  <si>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</si>
  <si>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</si>
  <si>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</si>
  <si>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</si>
  <si>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</si>
  <si>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</si>
  <si>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</si>
  <si>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</si>
  <si>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</si>
  <si>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</si>
  <si>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</si>
  <si>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</si>
  <si>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</si>
  <si>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</si>
  <si>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</si>
  <si>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</si>
  <si>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</si>
  <si>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</si>
  <si>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</si>
  <si>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</si>
  <si>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</si>
  <si>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</si>
  <si>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</si>
  <si>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</si>
  <si>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</si>
  <si>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</si>
  <si>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</si>
  <si>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</si>
  <si>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</si>
  <si>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</si>
  <si>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</si>
  <si>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</si>
  <si>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</si>
  <si>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</si>
  <si>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</si>
  <si>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</si>
  <si>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</si>
  <si>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</si>
  <si>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</si>
  <si>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</si>
  <si>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</si>
  <si>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</si>
  <si>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</si>
  <si>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</si>
  <si>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</si>
  <si>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</si>
  <si>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</si>
  <si>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</si>
  <si>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</si>
  <si>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</si>
  <si>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</si>
  <si>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</si>
  <si>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</si>
  <si>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</si>
  <si>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</si>
  <si>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</si>
  <si>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</si>
  <si>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</si>
  <si>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</si>
  <si>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</si>
  <si>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</si>
  <si>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</si>
  <si>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</si>
  <si>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</si>
  <si>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</si>
  <si>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</si>
  <si>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</si>
  <si>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</si>
  <si>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</si>
  <si>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</si>
  <si>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</si>
  <si>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</si>
  <si>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</si>
  <si>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</si>
  <si>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</si>
  <si>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</si>
  <si>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</si>
  <si>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</si>
  <si>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</si>
  <si>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</si>
  <si>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</si>
  <si>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</si>
  <si>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</si>
  <si>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</si>
  <si>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</si>
  <si>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</si>
  <si>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</si>
  <si>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</si>
  <si>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</si>
  <si>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</si>
  <si>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</si>
  <si>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</si>
  <si>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</si>
  <si>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</si>
  <si>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</si>
  <si>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</si>
  <si>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</si>
  <si>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</si>
  <si>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</si>
  <si>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</si>
  <si>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</si>
  <si>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</si>
  <si>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</si>
  <si>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</si>
  <si>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</si>
  <si>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</si>
  <si>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</si>
  <si>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</si>
  <si>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</si>
  <si>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</si>
  <si>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</si>
  <si>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</si>
  <si>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</si>
  <si>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</si>
  <si>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</si>
  <si>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</si>
  <si>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</si>
  <si>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</si>
  <si>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</si>
  <si>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</si>
  <si>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</si>
  <si>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</si>
  <si>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</si>
  <si>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</si>
  <si>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</si>
  <si>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</si>
  <si>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</si>
  <si>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</si>
  <si>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</si>
  <si>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</si>
  <si>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</si>
  <si>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</si>
  <si>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</si>
  <si>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</si>
  <si>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</si>
  <si>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</si>
  <si>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</si>
  <si>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</si>
  <si>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</si>
  <si>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</si>
  <si>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</si>
  <si>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</si>
  <si>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</si>
  <si>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</si>
  <si>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</si>
  <si>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</si>
  <si>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</si>
  <si>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</si>
  <si>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</si>
  <si>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</si>
  <si>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</si>
  <si>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</si>
  <si>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</si>
  <si>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</si>
  <si>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</si>
  <si>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</si>
  <si>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</si>
  <si>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</si>
  <si>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</si>
  <si>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</si>
  <si>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</si>
  <si>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</si>
  <si>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</si>
  <si>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</si>
  <si>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</si>
  <si>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</si>
  <si>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</si>
  <si>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</si>
  <si>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</si>
  <si>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</si>
  <si>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</si>
  <si>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</si>
  <si>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</si>
  <si>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</si>
  <si>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</si>
  <si>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</si>
  <si>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</si>
  <si>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</si>
  <si>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</si>
  <si>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</si>
  <si>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</si>
  <si>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</si>
  <si>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</si>
  <si>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</si>
  <si>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</si>
  <si>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</si>
  <si>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</si>
  <si>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</si>
  <si>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</si>
  <si>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</si>
  <si>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</si>
  <si>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</si>
  <si>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</si>
  <si>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</si>
  <si>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</si>
  <si>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</si>
  <si>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</si>
  <si>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</si>
  <si>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</si>
  <si>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</si>
  <si>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</si>
  <si>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</si>
  <si>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</si>
  <si>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</si>
  <si>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</si>
  <si>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</si>
  <si>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</si>
  <si>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</si>
  <si>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</si>
  <si>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</si>
  <si>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</si>
  <si>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</si>
  <si>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</si>
  <si>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</si>
  <si>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</si>
  <si>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</si>
  <si>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</si>
  <si>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</si>
  <si>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</si>
  <si>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</si>
  <si>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</si>
  <si>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</si>
  <si>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</si>
  <si>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</si>
  <si>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</si>
  <si>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</si>
  <si>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</si>
  <si>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</si>
  <si>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</si>
  <si>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</si>
  <si>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</si>
  <si>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</si>
  <si>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</si>
  <si>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</si>
  <si>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</si>
  <si>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</si>
  <si>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</si>
  <si>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</si>
  <si>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</si>
  <si>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</si>
  <si>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</si>
  <si>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</si>
  <si>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</si>
  <si>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</si>
  <si>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</si>
  <si>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</si>
  <si>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</si>
  <si>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</si>
  <si>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</si>
  <si>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</si>
  <si>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</si>
  <si>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</si>
  <si>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</si>
  <si>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</si>
  <si>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</si>
  <si>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</si>
  <si>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</si>
  <si>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</si>
  <si>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</si>
  <si>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</si>
  <si>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</si>
  <si>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</si>
  <si>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</si>
  <si>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</si>
  <si>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</si>
  <si>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</si>
  <si>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</si>
  <si>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</si>
  <si>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</si>
  <si>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</si>
  <si>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</si>
  <si>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</si>
  <si>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</si>
  <si>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</si>
  <si>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</si>
  <si>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</si>
  <si>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</si>
  <si>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</si>
  <si>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</si>
  <si>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</si>
  <si>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</si>
  <si>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</si>
  <si>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</si>
  <si>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</si>
  <si>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</si>
  <si>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</si>
  <si>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</si>
  <si>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</si>
  <si>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</si>
  <si>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</si>
  <si>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</si>
  <si>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</si>
  <si>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</si>
  <si>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</si>
  <si>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</si>
  <si>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</si>
  <si>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</si>
  <si>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</si>
  <si>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</si>
  <si>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</si>
  <si>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</si>
  <si>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</si>
  <si>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</si>
  <si>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</si>
  <si>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</si>
  <si>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</si>
  <si>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</si>
  <si>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</si>
  <si>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</si>
  <si>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</si>
  <si>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</si>
  <si>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</si>
  <si>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</si>
  <si>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</si>
  <si>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</si>
  <si>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</si>
  <si>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</si>
  <si>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</si>
  <si>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</si>
  <si>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</si>
  <si>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</si>
  <si>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</si>
  <si>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</si>
  <si>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</si>
  <si>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</si>
  <si>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</si>
  <si>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</si>
  <si>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</si>
  <si>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</si>
  <si>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</si>
  <si>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</si>
  <si>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</si>
  <si>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</si>
  <si>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</si>
  <si>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</si>
  <si>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</si>
  <si>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</si>
  <si>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</si>
  <si>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</si>
  <si>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</si>
  <si>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</si>
  <si>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</si>
  <si>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</si>
  <si>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</si>
  <si>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</si>
  <si>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</si>
  <si>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</si>
  <si>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</si>
  <si>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</si>
  <si>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</si>
  <si>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</si>
  <si>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</si>
  <si>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</si>
  <si>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</si>
  <si>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</si>
  <si>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</si>
  <si>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</si>
  <si>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</si>
  <si>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</si>
  <si>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</si>
  <si>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</si>
  <si>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</si>
  <si>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</si>
  <si>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</si>
  <si>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</si>
  <si>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</si>
  <si>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</si>
  <si>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</si>
  <si>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</si>
  <si>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</si>
  <si>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</si>
  <si>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</si>
  <si>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</si>
  <si>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</si>
  <si>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</si>
  <si>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</si>
  <si>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</si>
  <si>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</si>
  <si>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</si>
  <si>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</si>
  <si>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</si>
  <si>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</si>
  <si>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</si>
  <si>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</si>
  <si>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</si>
  <si>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</si>
  <si>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</si>
  <si>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</si>
  <si>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</si>
  <si>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</si>
  <si>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</si>
  <si>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</si>
  <si>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</si>
  <si>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</si>
  <si>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</si>
  <si>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</si>
  <si>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</si>
  <si>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</si>
  <si>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</si>
  <si>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</si>
  <si>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</si>
  <si>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</si>
  <si>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</si>
  <si>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</si>
  <si>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</si>
  <si>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</si>
  <si>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</si>
  <si>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</si>
  <si>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</si>
  <si>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</si>
  <si>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</si>
  <si>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</si>
  <si>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</si>
  <si>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</si>
  <si>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</si>
  <si>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</si>
  <si>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</si>
  <si>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</si>
  <si>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</si>
  <si>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</si>
  <si>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</si>
  <si>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</si>
  <si>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</si>
  <si>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</si>
  <si>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</si>
  <si>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</si>
  <si>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</si>
  <si>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</si>
  <si>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</si>
  <si>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</si>
  <si>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</si>
  <si>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</si>
  <si>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</si>
  <si>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</si>
  <si>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</si>
  <si>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</si>
  <si>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</si>
  <si>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</si>
  <si>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</si>
  <si>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</si>
  <si>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</si>
  <si>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</si>
  <si>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</si>
  <si>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</si>
  <si>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</si>
  <si>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</si>
  <si>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</si>
  <si>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</si>
  <si>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</si>
  <si>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</si>
  <si>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</si>
  <si>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</si>
  <si>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</si>
  <si>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</si>
  <si>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</si>
  <si>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</si>
  <si>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</si>
  <si>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</si>
  <si>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</si>
  <si>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</si>
  <si>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</si>
  <si>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</si>
  <si>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</si>
  <si>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</si>
  <si>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</si>
  <si>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</si>
  <si>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</si>
  <si>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</si>
  <si>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</si>
  <si>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</si>
  <si>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</si>
  <si>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</si>
  <si>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</si>
  <si>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</si>
  <si>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</si>
  <si>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</si>
  <si>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</si>
  <si>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</si>
  <si>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</si>
  <si>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</si>
  <si>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</si>
  <si>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</si>
  <si>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</si>
  <si>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</si>
  <si>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</si>
  <si>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</si>
  <si>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</si>
  <si>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</si>
  <si>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</si>
  <si>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</si>
  <si>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</si>
  <si>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</si>
  <si>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</si>
  <si>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</si>
  <si>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</si>
  <si>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</si>
  <si>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</si>
  <si>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</si>
  <si>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</si>
  <si>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</si>
  <si>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</si>
  <si>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</si>
  <si>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</si>
  <si>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</si>
  <si>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</si>
  <si>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</si>
  <si>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</si>
  <si>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</si>
  <si>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</si>
  <si>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</si>
  <si>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</si>
  <si>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</si>
  <si>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</si>
  <si>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</si>
  <si>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</si>
  <si>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</si>
  <si>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</si>
  <si>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</si>
  <si>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</si>
  <si>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</si>
  <si>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</si>
  <si>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</si>
  <si>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</si>
  <si>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</si>
  <si>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</si>
  <si>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</si>
  <si>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</si>
  <si>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</si>
  <si>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</si>
  <si>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</si>
  <si>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</si>
  <si>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</si>
  <si>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</si>
  <si>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</si>
  <si>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</si>
  <si>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</si>
  <si>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</si>
  <si>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</si>
  <si>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</si>
  <si>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</si>
  <si>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</si>
  <si>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</si>
  <si>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</si>
  <si>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</si>
  <si>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</si>
  <si>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</si>
  <si>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</si>
  <si>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</si>
  <si>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</si>
  <si>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</si>
  <si>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</si>
  <si>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</si>
  <si>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</si>
  <si>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</si>
  <si>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</si>
  <si>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</si>
  <si>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</si>
  <si>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</si>
  <si>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</si>
  <si>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</si>
  <si>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</si>
  <si>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</si>
  <si>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</si>
  <si>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</si>
  <si>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</si>
  <si>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</si>
  <si>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</si>
  <si>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</si>
  <si>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</si>
  <si>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</si>
  <si>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</si>
  <si>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</si>
  <si>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</si>
  <si>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</si>
  <si>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</si>
  <si>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</si>
  <si>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</si>
  <si>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</si>
  <si>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</si>
  <si>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</si>
  <si>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</si>
  <si>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</si>
  <si>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</si>
  <si>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</si>
  <si>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</si>
  <si>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</si>
  <si>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</si>
  <si>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</si>
  <si>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</si>
  <si>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</si>
  <si>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</si>
  <si>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</si>
  <si>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</si>
  <si>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</si>
  <si>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</si>
  <si>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</si>
  <si>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</si>
  <si>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</si>
  <si>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</si>
  <si>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</si>
  <si>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</si>
  <si>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</si>
  <si>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</si>
  <si>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</si>
  <si>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</si>
  <si>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</si>
  <si>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</si>
  <si>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</si>
  <si>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</si>
  <si>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</si>
  <si>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</si>
  <si>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</si>
  <si>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</si>
  <si>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</si>
  <si>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</si>
  <si>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</si>
  <si>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</si>
  <si>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</si>
  <si>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</si>
  <si>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</si>
  <si>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</si>
  <si>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</si>
  <si>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</si>
  <si>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</si>
  <si>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</si>
  <si>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</si>
  <si>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</si>
  <si>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</si>
  <si>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</si>
  <si>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</si>
  <si>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</si>
  <si>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</si>
  <si>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</si>
  <si>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</si>
  <si>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</si>
  <si>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</si>
  <si>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</si>
  <si>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</si>
  <si>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</si>
  <si>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</si>
  <si>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</si>
  <si>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</si>
  <si>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</si>
  <si>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</si>
  <si>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</si>
  <si>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</si>
  <si>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</si>
  <si>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</si>
  <si>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</si>
  <si>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</si>
  <si>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</si>
  <si>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</si>
  <si>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</si>
  <si>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</si>
  <si>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</si>
  <si>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</si>
  <si>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</si>
  <si>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</si>
  <si>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</si>
  <si>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</si>
  <si>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</si>
  <si>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</si>
  <si>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</si>
  <si>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</si>
  <si>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</si>
  <si>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</si>
  <si>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</si>
  <si>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</si>
  <si>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</si>
  <si>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</si>
  <si>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</si>
  <si>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</si>
  <si>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</si>
  <si>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</si>
  <si>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</si>
  <si>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</si>
  <si>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</si>
  <si>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</si>
  <si>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</si>
  <si>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</si>
  <si>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</si>
  <si>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</si>
  <si>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</si>
  <si>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</si>
  <si>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</si>
  <si>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</si>
  <si>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</si>
  <si>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</si>
  <si>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</si>
  <si>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</si>
  <si>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</si>
  <si>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</si>
  <si>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</si>
  <si>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</si>
  <si>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</si>
  <si>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</si>
  <si>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</si>
  <si>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</si>
  <si>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</si>
  <si>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</si>
  <si>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</si>
  <si>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</si>
  <si>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</si>
  <si>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</si>
  <si>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</si>
  <si>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</si>
  <si>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</si>
  <si>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</si>
  <si>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</si>
  <si>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</si>
  <si>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</si>
  <si>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</si>
  <si>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</si>
  <si>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</si>
  <si>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</si>
  <si>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</si>
  <si>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</si>
  <si>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</si>
  <si>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</si>
  <si>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</si>
  <si>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</si>
  <si>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</si>
  <si>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</si>
  <si>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</si>
  <si>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</si>
  <si>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</si>
  <si>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</si>
  <si>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</si>
  <si>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</si>
  <si>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</si>
  <si>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</si>
  <si>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</si>
  <si>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</si>
  <si>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</si>
  <si>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</si>
  <si>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</si>
  <si>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</si>
  <si>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</si>
  <si>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</si>
  <si>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</si>
  <si>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</si>
  <si>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</si>
  <si>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</si>
  <si>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</si>
  <si>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</si>
  <si>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</si>
  <si>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</si>
  <si>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</si>
  <si>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</si>
  <si>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</si>
  <si>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</si>
  <si>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</si>
  <si>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</si>
  <si>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</si>
  <si>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</si>
  <si>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</si>
  <si>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</si>
  <si>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</si>
  <si>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</si>
  <si>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</si>
  <si>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</si>
  <si>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</si>
  <si>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</si>
  <si>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</si>
  <si>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</si>
  <si>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</si>
  <si>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</si>
  <si>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</si>
  <si>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</si>
  <si>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</si>
  <si>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</si>
  <si>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</si>
  <si>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</si>
  <si>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</si>
  <si>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</si>
  <si>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</si>
  <si>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</si>
  <si>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</si>
  <si>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</si>
  <si>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</si>
  <si>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</si>
  <si>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</si>
  <si>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</si>
  <si>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</si>
  <si>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</si>
  <si>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</si>
  <si>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</si>
  <si>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</si>
  <si>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</si>
  <si>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</si>
  <si>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</si>
  <si>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</si>
  <si>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</si>
  <si>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</si>
  <si>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</si>
  <si>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</si>
  <si>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</si>
  <si>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</si>
  <si>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</si>
  <si>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</si>
  <si>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</si>
  <si>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</si>
  <si>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</si>
  <si>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</si>
  <si>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</si>
  <si>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</si>
  <si>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</si>
  <si>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</si>
  <si>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</si>
  <si>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</si>
  <si>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</si>
  <si>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</si>
  <si>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</si>
  <si>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</si>
  <si>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</si>
  <si>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</si>
  <si>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</si>
  <si>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</si>
  <si>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</si>
  <si>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</si>
  <si>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</si>
  <si>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</si>
  <si>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</si>
  <si>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</si>
  <si>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</si>
  <si>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</si>
  <si>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</si>
  <si>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</si>
  <si>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</si>
  <si>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</si>
  <si>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</si>
  <si>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</si>
  <si>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</si>
  <si>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</si>
  <si>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</si>
  <si>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</si>
  <si>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</si>
  <si>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</si>
  <si>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</si>
  <si>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</si>
  <si>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</si>
  <si>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</si>
  <si>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</si>
  <si>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</si>
  <si>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</si>
  <si>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</si>
  <si>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</si>
  <si>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</si>
  <si>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</si>
  <si>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</si>
  <si>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</si>
  <si>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</si>
  <si>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</si>
  <si>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</si>
  <si>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</si>
  <si>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</si>
  <si>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</si>
  <si>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</si>
  <si>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</si>
  <si>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</si>
  <si>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</si>
  <si>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</si>
  <si>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</si>
  <si>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</si>
  <si>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</si>
  <si>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</si>
  <si>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</si>
  <si>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</si>
  <si>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</si>
  <si>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</si>
  <si>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</si>
  <si>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</si>
  <si>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</si>
  <si>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</si>
  <si>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</si>
  <si>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</si>
  <si>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</si>
  <si>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</si>
  <si>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</si>
  <si>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</si>
  <si>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</si>
  <si>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</si>
  <si>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</si>
  <si>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</si>
  <si>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</si>
  <si>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</si>
  <si>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</si>
  <si>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</si>
  <si>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</si>
  <si>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</si>
  <si>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</si>
  <si>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</si>
  <si>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</si>
  <si>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</si>
  <si>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</si>
  <si>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</si>
  <si>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</si>
  <si>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</si>
  <si>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</si>
  <si>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</si>
  <si>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</si>
  <si>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</si>
  <si>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</si>
  <si>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</si>
  <si>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</si>
  <si>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</si>
  <si>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</si>
  <si>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</si>
  <si>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</si>
  <si>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</si>
  <si>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</si>
  <si>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</si>
  <si>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</si>
  <si>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</si>
  <si>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</si>
  <si>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</si>
  <si>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</si>
  <si>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</si>
  <si>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</si>
  <si>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</si>
  <si>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</si>
  <si>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</si>
  <si>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</si>
  <si>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</si>
  <si>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</si>
  <si>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</si>
  <si>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</si>
  <si>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</si>
  <si>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</si>
  <si>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</si>
  <si>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</si>
  <si>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</si>
  <si>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</si>
  <si>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</si>
  <si>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</si>
  <si>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</si>
  <si>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</si>
  <si>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</si>
  <si>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</si>
  <si>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</si>
  <si>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</si>
  <si>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</si>
  <si>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</si>
  <si>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</si>
  <si>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</si>
  <si>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</si>
  <si>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</si>
  <si>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</si>
  <si>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</si>
  <si>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</si>
  <si>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</si>
  <si>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</si>
  <si>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</si>
  <si>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</si>
  <si>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</si>
  <si>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</si>
  <si>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</si>
  <si>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</si>
  <si>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</si>
  <si>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</si>
  <si>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</si>
  <si>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</si>
  <si>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</si>
  <si>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</si>
  <si>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</si>
  <si>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</si>
  <si>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</si>
  <si>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</si>
  <si>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</si>
  <si>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</si>
  <si>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</si>
  <si>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</si>
  <si>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</si>
  <si>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</si>
  <si>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</si>
  <si>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</si>
  <si>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</si>
  <si>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</si>
  <si>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</si>
  <si>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</si>
  <si>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</si>
  <si>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</si>
  <si>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</si>
  <si>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</si>
  <si>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</si>
  <si>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</si>
  <si>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</si>
  <si>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</si>
  <si>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</si>
  <si>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</si>
  <si>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</si>
  <si>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</si>
  <si>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</si>
  <si>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</si>
  <si>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</si>
  <si>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</si>
  <si>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</si>
  <si>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</si>
  <si>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</si>
  <si>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</si>
  <si>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</si>
  <si>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</si>
  <si>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</si>
  <si>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</si>
  <si>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</si>
  <si>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</si>
  <si>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</si>
  <si>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</si>
  <si>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</si>
  <si>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</si>
  <si>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</si>
  <si>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</si>
  <si>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</si>
  <si>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</si>
  <si>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</si>
  <si>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</si>
  <si>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</si>
  <si>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</si>
  <si>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</si>
  <si>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</si>
  <si>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</si>
  <si>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</si>
  <si>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</si>
  <si>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</si>
  <si>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</si>
  <si>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</si>
  <si>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</si>
  <si>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</si>
  <si>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</si>
  <si>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</si>
  <si>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</si>
  <si>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</si>
  <si>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</si>
  <si>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</si>
  <si>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</si>
  <si>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</si>
  <si>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</si>
  <si>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</si>
  <si>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</si>
  <si>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</si>
  <si>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</si>
  <si>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</si>
  <si>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</si>
  <si>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</si>
  <si>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</si>
  <si>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</si>
  <si>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</si>
  <si>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</si>
  <si>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</si>
  <si>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</si>
  <si>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</si>
  <si>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</si>
  <si>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</si>
  <si>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</si>
  <si>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</si>
  <si>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</si>
  <si>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</si>
  <si>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</si>
  <si>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</si>
  <si>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</si>
  <si>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</si>
  <si>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</si>
  <si>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</si>
  <si>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</si>
  <si>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</si>
  <si>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</si>
  <si>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</si>
  <si>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</si>
  <si>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</si>
  <si>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</si>
  <si>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</si>
  <si>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</si>
  <si>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</si>
  <si>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</si>
  <si>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</si>
  <si>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</si>
  <si>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</si>
  <si>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</si>
  <si>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</si>
  <si>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</si>
  <si>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</si>
  <si>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</si>
  <si>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</si>
  <si>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</si>
  <si>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</si>
  <si>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</si>
  <si>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</si>
  <si>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</si>
  <si>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</si>
  <si>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</si>
  <si>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</si>
  <si>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</si>
  <si>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</si>
  <si>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</si>
  <si>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</si>
  <si>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</si>
  <si>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</si>
  <si>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</si>
  <si>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</si>
  <si>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</si>
  <si>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</si>
  <si>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</si>
  <si>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</si>
  <si>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</si>
  <si>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</si>
  <si>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</si>
  <si>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</si>
  <si>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</si>
  <si>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</si>
  <si>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</si>
  <si>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</si>
  <si>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</si>
  <si>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</si>
  <si>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</si>
  <si>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</si>
  <si>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</si>
  <si>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</si>
  <si>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</si>
  <si>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</si>
  <si>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</si>
  <si>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</si>
  <si>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</si>
  <si>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</si>
  <si>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</si>
  <si>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</si>
  <si>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</si>
  <si>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</si>
  <si>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</si>
  <si>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</si>
  <si>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</si>
  <si>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</si>
  <si>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</si>
  <si>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</si>
  <si>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</si>
  <si>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</si>
  <si>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</si>
  <si>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</si>
  <si>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</si>
  <si>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</si>
  <si>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</si>
  <si>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</si>
  <si>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</si>
  <si>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</si>
  <si>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</si>
  <si>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</si>
  <si>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</si>
  <si>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</si>
  <si>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</si>
  <si>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</si>
  <si>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</si>
  <si>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</si>
  <si>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</si>
  <si>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</si>
  <si>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</si>
  <si>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</si>
  <si>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</si>
  <si>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</si>
  <si>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</si>
  <si>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</si>
  <si>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</si>
  <si>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</si>
  <si>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</si>
  <si>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</si>
  <si>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</si>
  <si>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</si>
  <si>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</si>
  <si>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</si>
  <si>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</si>
  <si>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</si>
  <si>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</si>
  <si>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</si>
  <si>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</si>
  <si>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</si>
  <si>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</si>
  <si>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</si>
  <si>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</si>
  <si>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</si>
  <si>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</si>
  <si>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</si>
  <si>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</si>
  <si>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</si>
  <si>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</si>
  <si>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</si>
  <si>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</si>
  <si>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</si>
  <si>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</si>
  <si>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</si>
  <si>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</si>
  <si>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</si>
  <si>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</si>
  <si>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</si>
  <si>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</si>
  <si>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</si>
  <si>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</si>
  <si>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</si>
  <si>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</si>
  <si>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</si>
  <si>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</si>
  <si>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</si>
  <si>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</si>
  <si>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</si>
  <si>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</si>
  <si>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</si>
  <si>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</si>
  <si>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</si>
  <si>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</si>
  <si>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</si>
  <si>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</si>
  <si>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</si>
  <si>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</si>
  <si>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</si>
  <si>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</si>
  <si>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</si>
  <si>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</si>
  <si>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</si>
  <si>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</si>
  <si>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</si>
  <si>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</si>
  <si>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</si>
  <si>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</si>
  <si>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</si>
  <si>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</si>
  <si>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</si>
  <si>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</si>
  <si>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</si>
  <si>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</si>
  <si>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</si>
  <si>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</si>
  <si>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</si>
  <si>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</si>
  <si>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</si>
  <si>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</si>
  <si>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</si>
  <si>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</si>
  <si>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</si>
  <si>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</si>
  <si>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</si>
  <si>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</si>
  <si>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</si>
  <si>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</si>
  <si>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</si>
  <si>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</si>
  <si>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</si>
  <si>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</si>
  <si>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</si>
  <si>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</si>
  <si>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</si>
  <si>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</si>
  <si>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</si>
  <si>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</si>
  <si>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</si>
  <si>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</si>
  <si>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</si>
  <si>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</si>
  <si>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</si>
  <si>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</si>
  <si>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</si>
  <si>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</si>
  <si>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</si>
  <si>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</si>
  <si>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</si>
  <si>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</si>
  <si>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</si>
  <si>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</si>
  <si>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</si>
  <si>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</si>
  <si>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</si>
  <si>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</si>
  <si>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</si>
  <si>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</si>
  <si>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</si>
  <si>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</si>
  <si>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</si>
  <si>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</si>
  <si>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</si>
  <si>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</si>
  <si>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</si>
  <si>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</si>
  <si>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</si>
  <si>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</si>
  <si>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</si>
  <si>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</si>
  <si>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</si>
  <si>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</si>
  <si>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</si>
  <si>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</si>
  <si>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</si>
  <si>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</si>
  <si>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</si>
  <si>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</si>
  <si>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</si>
  <si>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</si>
  <si>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</si>
  <si>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</si>
  <si>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</si>
  <si>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</si>
  <si>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</si>
  <si>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</si>
  <si>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</si>
  <si>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</si>
  <si>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</si>
  <si>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</si>
  <si>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</si>
  <si>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</si>
  <si>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</si>
  <si>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</si>
  <si>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</si>
  <si>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</si>
  <si>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</si>
  <si>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</si>
  <si>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</si>
  <si>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</si>
  <si>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</si>
  <si>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</si>
  <si>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</si>
  <si>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</si>
  <si>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</si>
  <si>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</si>
  <si>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</si>
  <si>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</si>
  <si>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</si>
  <si>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</si>
  <si>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</si>
  <si>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</si>
  <si>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</si>
  <si>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</si>
  <si>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</si>
  <si>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</si>
  <si>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</si>
  <si>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</si>
  <si>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</si>
  <si>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</si>
  <si>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</si>
  <si>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</si>
  <si>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</si>
  <si>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</si>
  <si>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</si>
  <si>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</si>
  <si>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</si>
  <si>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</si>
  <si>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</si>
  <si>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</si>
  <si>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</si>
  <si>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</si>
  <si>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</si>
  <si>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</si>
  <si>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</si>
  <si>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</si>
  <si>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</si>
  <si>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</si>
  <si>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</si>
  <si>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</si>
  <si>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</si>
  <si>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</si>
  <si>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</si>
  <si>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</si>
  <si>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</si>
  <si>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</si>
  <si>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</si>
  <si>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</si>
  <si>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</si>
  <si>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</si>
  <si>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</si>
  <si>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</si>
  <si>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</si>
  <si>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</si>
  <si>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</si>
  <si>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</si>
  <si>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</si>
  <si>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</si>
  <si>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</si>
  <si>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</si>
  <si>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</si>
  <si>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</si>
  <si>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</si>
  <si>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</si>
  <si>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</si>
  <si>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</si>
  <si>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</si>
  <si>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</si>
  <si>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</si>
  <si>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</si>
  <si>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</si>
  <si>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</si>
  <si>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</si>
  <si>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</si>
  <si>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</si>
  <si>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</si>
  <si>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</si>
  <si>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</si>
  <si>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</si>
  <si>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</si>
  <si>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</si>
  <si>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</si>
  <si>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</si>
  <si>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</si>
  <si>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</si>
  <si>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</si>
  <si>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</si>
  <si>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</si>
  <si>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</si>
  <si>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</si>
  <si>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</si>
  <si>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</si>
  <si>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</si>
  <si>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</si>
  <si>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</si>
  <si>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</si>
  <si>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</si>
  <si>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</si>
  <si>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</si>
  <si>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</si>
  <si>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</si>
  <si>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</si>
  <si>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</si>
  <si>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</si>
  <si>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</si>
  <si>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</si>
  <si>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</si>
  <si>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</si>
  <si>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</si>
  <si>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</si>
  <si>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</si>
  <si>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</si>
  <si>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</si>
  <si>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</si>
  <si>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</si>
  <si>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</si>
  <si>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</si>
  <si>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</si>
  <si>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</si>
  <si>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</si>
  <si>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</si>
  <si>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</si>
  <si>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</si>
  <si>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</si>
  <si>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</si>
  <si>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</si>
  <si>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</si>
  <si>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</si>
  <si>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</si>
  <si>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</si>
  <si>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</si>
  <si>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</si>
  <si>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</si>
  <si>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</si>
  <si>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</si>
  <si>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</si>
  <si>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</si>
  <si>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</si>
  <si>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</si>
  <si>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</si>
  <si>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</si>
  <si>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</si>
  <si>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</si>
  <si>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</si>
  <si>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</si>
  <si>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</si>
  <si>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</si>
  <si>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</si>
  <si>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</si>
  <si>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</si>
  <si>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</si>
  <si>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</si>
  <si>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</si>
  <si>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</si>
  <si>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</si>
  <si>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</si>
  <si>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</si>
  <si>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</si>
  <si>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</si>
  <si>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</si>
  <si>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</si>
  <si>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</si>
  <si>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</si>
  <si>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</si>
  <si>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</si>
  <si>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</si>
  <si>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</si>
  <si>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</si>
  <si>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</si>
  <si>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</si>
  <si>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</si>
  <si>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</si>
  <si>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</si>
  <si>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</si>
  <si>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</si>
  <si>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</si>
  <si>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</si>
  <si>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</si>
  <si>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</si>
  <si>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</si>
  <si>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</si>
  <si>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</si>
  <si>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</si>
  <si>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</si>
  <si>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</si>
  <si>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</si>
  <si>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</si>
  <si>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</si>
  <si>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</si>
  <si>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</si>
  <si>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</si>
  <si>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</si>
  <si>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</si>
  <si>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</si>
  <si>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</si>
  <si>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</si>
  <si>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</si>
  <si>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</si>
  <si>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</si>
  <si>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</si>
  <si>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</si>
  <si>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</si>
  <si>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</si>
  <si>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</si>
  <si>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</si>
  <si>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</si>
  <si>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</si>
  <si>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</si>
  <si>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</si>
  <si>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</si>
  <si>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</si>
  <si>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</si>
  <si>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</si>
  <si>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</si>
  <si>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</si>
  <si>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</si>
  <si>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</si>
  <si>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</si>
  <si>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</si>
  <si>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</si>
  <si>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</si>
  <si>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</si>
  <si>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</si>
  <si>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</si>
  <si>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</si>
  <si>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</si>
  <si>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</si>
  <si>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</si>
  <si>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</si>
  <si>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</si>
  <si>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</si>
  <si>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</si>
  <si>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</si>
  <si>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</si>
  <si>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</si>
  <si>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</si>
  <si>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</si>
  <si>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</si>
  <si>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</si>
  <si>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</si>
  <si>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</si>
  <si>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</si>
  <si>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</si>
  <si>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</si>
  <si>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</si>
  <si>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</si>
  <si>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</si>
  <si>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</si>
  <si>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</si>
  <si>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</si>
  <si>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</si>
  <si>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</si>
  <si>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</si>
  <si>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</si>
  <si>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</si>
  <si>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</si>
  <si>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</si>
  <si>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</si>
  <si>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</si>
  <si>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</si>
  <si>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</si>
  <si>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</si>
  <si>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</si>
  <si>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</si>
  <si>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</si>
  <si>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</si>
  <si>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</si>
  <si>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</si>
  <si>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</si>
  <si>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</si>
  <si>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</si>
  <si>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</si>
  <si>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</si>
  <si>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</si>
  <si>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</si>
  <si>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</si>
  <si>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</si>
  <si>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</si>
  <si>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</si>
  <si>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</si>
  <si>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</si>
  <si>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</si>
  <si>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</si>
  <si>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</si>
  <si>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</si>
  <si>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</si>
  <si>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</si>
  <si>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</si>
  <si>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</si>
  <si>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</si>
  <si>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</si>
  <si>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</si>
  <si>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</si>
  <si>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</si>
  <si>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</si>
  <si>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</si>
  <si>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</si>
  <si>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</si>
  <si>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</si>
  <si>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</si>
  <si>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</si>
  <si>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</si>
  <si>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</si>
  <si>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</si>
  <si>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</si>
  <si>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</si>
  <si>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</si>
  <si>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</si>
  <si>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</si>
  <si>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</si>
  <si>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</si>
  <si>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</si>
  <si>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</si>
  <si>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</si>
  <si>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</si>
  <si>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</si>
  <si>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</si>
  <si>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</si>
  <si>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</si>
  <si>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</si>
  <si>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</si>
  <si>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</si>
  <si>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</si>
  <si>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</si>
  <si>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</si>
  <si>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</si>
  <si>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</si>
  <si>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</si>
  <si>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</si>
  <si>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</si>
  <si>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</si>
  <si>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</si>
  <si>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</si>
  <si>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</si>
  <si>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</si>
  <si>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</si>
  <si>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</si>
  <si>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</si>
  <si>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</si>
  <si>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</si>
  <si>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</si>
  <si>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</si>
  <si>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</si>
  <si>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</si>
  <si>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</si>
  <si>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</si>
  <si>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</si>
  <si>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</si>
  <si>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</si>
  <si>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</si>
  <si>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</si>
  <si>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</si>
  <si>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</si>
  <si>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</si>
  <si>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</si>
  <si>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</si>
  <si>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</si>
  <si>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</si>
  <si>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</si>
  <si>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</si>
  <si>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</si>
  <si>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</si>
  <si>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</si>
  <si>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</si>
  <si>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</si>
  <si>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</si>
  <si>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</si>
  <si>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</si>
  <si>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</si>
  <si>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</si>
  <si>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</si>
  <si>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</si>
  <si>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</si>
  <si>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</si>
  <si>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</si>
  <si>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</si>
  <si>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</si>
  <si>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</si>
  <si>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</si>
  <si>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</si>
  <si>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</si>
  <si>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</si>
  <si>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</si>
  <si>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</si>
  <si>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</si>
  <si>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</si>
  <si>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</si>
  <si>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</si>
  <si>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</si>
  <si>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</si>
  <si>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</si>
  <si>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</si>
  <si>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</si>
  <si>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</si>
  <si>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</si>
  <si>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</si>
  <si>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</si>
  <si>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</si>
  <si>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</si>
  <si>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</si>
  <si>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</si>
  <si>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</si>
  <si>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</si>
  <si>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</si>
  <si>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</si>
  <si>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</si>
  <si>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</si>
  <si>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</si>
  <si>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</si>
  <si>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</si>
  <si>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</si>
  <si>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</si>
  <si>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</si>
  <si>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</si>
  <si>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</si>
  <si>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</si>
  <si>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</si>
  <si>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</si>
  <si>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</si>
  <si>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</si>
  <si>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</si>
  <si>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</si>
  <si>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</si>
  <si>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</si>
  <si>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</si>
  <si>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</si>
  <si>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</si>
  <si>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</si>
  <si>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</si>
  <si>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</si>
  <si>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</si>
  <si>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</si>
  <si>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</si>
  <si>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</si>
  <si>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</si>
  <si>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</si>
  <si>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</si>
  <si>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</si>
  <si>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</si>
  <si>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</si>
  <si>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</si>
  <si>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</si>
  <si>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</si>
  <si>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</si>
  <si>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</si>
  <si>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</si>
  <si>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</si>
  <si>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</si>
  <si>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</si>
  <si>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</si>
  <si>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</si>
  <si>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</si>
  <si>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</si>
  <si>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</si>
  <si>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</si>
  <si>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</si>
  <si>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</si>
  <si>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</si>
  <si>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</si>
  <si>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</si>
  <si>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</si>
  <si>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</si>
  <si>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</si>
  <si>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</si>
  <si>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</si>
  <si>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</si>
  <si>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</si>
  <si>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</si>
  <si>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</si>
  <si>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</si>
  <si>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</si>
  <si>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</si>
  <si>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</si>
  <si>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</si>
  <si>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</si>
  <si>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</si>
  <si>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</si>
  <si>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</si>
  <si>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</si>
  <si>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</si>
  <si>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</si>
  <si>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</si>
  <si>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</si>
  <si>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</si>
  <si>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</si>
  <si>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</si>
  <si>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</si>
  <si>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</si>
  <si>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</si>
  <si>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</si>
  <si>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</si>
  <si>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</si>
  <si>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</si>
  <si>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</si>
  <si>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</si>
  <si>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</si>
  <si>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</si>
  <si>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</si>
  <si>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</si>
  <si>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</si>
  <si>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</si>
  <si>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</si>
  <si>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</si>
  <si>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</si>
  <si>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</si>
  <si>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</si>
  <si>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</si>
  <si>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</si>
  <si>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</si>
  <si>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</si>
  <si>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</si>
  <si>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</si>
  <si>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</si>
  <si>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</si>
  <si>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</si>
  <si>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</si>
  <si>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</si>
  <si>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</si>
  <si>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</si>
  <si>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</si>
  <si>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</si>
  <si>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</si>
  <si>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</si>
  <si>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</si>
  <si>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</si>
  <si>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</si>
  <si>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</si>
  <si>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</si>
  <si>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</si>
  <si>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</si>
  <si>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</si>
  <si>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</si>
  <si>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</si>
  <si>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</si>
  <si>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</si>
  <si>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</si>
  <si>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</si>
  <si>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</si>
  <si>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</si>
  <si>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</si>
  <si>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</si>
  <si>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</si>
  <si>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</si>
  <si>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</si>
  <si>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</si>
  <si>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</si>
  <si>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</si>
  <si>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</si>
  <si>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</si>
  <si>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</si>
  <si>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</si>
  <si>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</si>
  <si>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</si>
  <si>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</si>
  <si>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</si>
  <si>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</si>
  <si>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</si>
  <si>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</si>
  <si>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</si>
  <si>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</si>
  <si>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</si>
  <si>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</si>
  <si>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</si>
  <si>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</si>
  <si>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</si>
  <si>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</si>
  <si>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</si>
  <si>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</si>
  <si>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</si>
  <si>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</si>
  <si>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</si>
  <si>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</si>
  <si>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</si>
  <si>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</si>
  <si>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</si>
  <si>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</si>
  <si>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</si>
  <si>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</si>
  <si>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</si>
  <si>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</si>
  <si>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</si>
  <si>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</si>
  <si>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</si>
  <si>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</si>
  <si>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</si>
  <si>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</si>
  <si>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</si>
  <si>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</si>
  <si>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</si>
  <si>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</si>
  <si>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</si>
  <si>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</si>
  <si>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</si>
  <si>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</si>
  <si>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</si>
  <si>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</si>
  <si>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</si>
  <si>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</si>
  <si>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</si>
  <si>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</si>
  <si>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</si>
  <si>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</si>
  <si>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</si>
  <si>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</si>
  <si>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</si>
  <si>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</si>
  <si>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</si>
  <si>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</si>
  <si>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</si>
  <si>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</si>
  <si>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</si>
  <si>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</si>
  <si>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</si>
  <si>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</si>
  <si>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</si>
  <si>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</si>
  <si>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</si>
  <si>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</si>
  <si>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</si>
  <si>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</si>
  <si>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</si>
  <si>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</si>
  <si>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</si>
  <si>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</si>
  <si>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</si>
  <si>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</si>
  <si>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</si>
  <si>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</si>
  <si>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</si>
  <si>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</si>
  <si>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</si>
  <si>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</si>
  <si>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</si>
  <si>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</si>
  <si>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</si>
  <si>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</si>
  <si>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</si>
  <si>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</si>
  <si>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</si>
  <si>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</si>
  <si>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</si>
  <si>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</si>
  <si>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</si>
  <si>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</si>
  <si>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</si>
  <si>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</si>
  <si>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</si>
  <si>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</si>
  <si>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</si>
  <si>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</si>
  <si>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</si>
  <si>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</si>
  <si>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</si>
  <si>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</si>
  <si>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</si>
  <si>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</si>
  <si>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</si>
  <si>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</si>
  <si>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</si>
  <si>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</si>
  <si>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</si>
  <si>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</si>
  <si>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</si>
  <si>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</si>
  <si>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</si>
  <si>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</si>
  <si>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</si>
  <si>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</si>
  <si>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</si>
  <si>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</si>
  <si>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</si>
  <si>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</si>
  <si>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</si>
  <si>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</si>
  <si>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</si>
  <si>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</si>
  <si>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</si>
  <si>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</si>
  <si>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</si>
  <si>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</si>
  <si>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</si>
  <si>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</si>
  <si>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</si>
  <si>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</si>
  <si>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</si>
  <si>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</si>
  <si>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</si>
  <si>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</si>
  <si>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</si>
  <si>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</si>
  <si>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</si>
  <si>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</si>
  <si>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</si>
  <si>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</si>
  <si>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</si>
  <si>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</si>
  <si>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</si>
  <si>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</si>
  <si>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</si>
  <si>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</si>
  <si>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</si>
  <si>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</si>
  <si>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</si>
  <si>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</si>
  <si>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</si>
  <si>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</si>
  <si>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</si>
  <si>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</si>
  <si>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</si>
  <si>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</si>
  <si>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</si>
  <si>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</si>
  <si>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</si>
  <si>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</si>
  <si>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</si>
  <si>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</si>
  <si>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</si>
  <si>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</si>
  <si>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</si>
  <si>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</si>
  <si>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</si>
  <si>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</si>
  <si>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</si>
  <si>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</si>
  <si>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</si>
  <si>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</si>
  <si>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</si>
  <si>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</si>
  <si>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</si>
  <si>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</si>
  <si>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</si>
  <si>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</si>
  <si>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</si>
  <si>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</si>
  <si>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</si>
  <si>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</si>
  <si>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</si>
  <si>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</si>
  <si>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</si>
  <si>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</si>
  <si>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</si>
  <si>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</si>
  <si>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</si>
  <si>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</si>
  <si>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</si>
  <si>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</si>
  <si>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</si>
  <si>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</si>
  <si>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</si>
  <si>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</si>
  <si>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</si>
  <si>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</si>
  <si>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</si>
  <si>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</si>
  <si>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</si>
  <si>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</si>
  <si>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</si>
  <si>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</si>
  <si>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</si>
  <si>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</si>
  <si>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</si>
  <si>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</si>
  <si>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</si>
  <si>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</si>
  <si>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</si>
  <si>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</si>
  <si>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</si>
  <si>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</si>
  <si>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</si>
  <si>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</si>
  <si>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</si>
  <si>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</si>
  <si>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</si>
  <si>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</si>
  <si>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</si>
  <si>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</si>
  <si>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</si>
  <si>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</si>
  <si>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</si>
  <si>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</si>
  <si>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</si>
  <si>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</si>
  <si>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</si>
  <si>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</si>
  <si>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</si>
  <si>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</si>
  <si>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</si>
  <si>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</si>
  <si>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</si>
  <si>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</si>
  <si>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</si>
  <si>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</si>
  <si>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</si>
  <si>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</si>
  <si>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</si>
  <si>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</si>
  <si>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</si>
  <si>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</si>
  <si>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</si>
  <si>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</si>
  <si>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</si>
  <si>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</si>
  <si>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</si>
  <si>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</si>
  <si>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</si>
  <si>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</si>
  <si>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</si>
  <si>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</si>
  <si>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</si>
  <si>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</si>
  <si>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</si>
  <si>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</si>
  <si>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</si>
  <si>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</si>
  <si>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</si>
  <si>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</si>
  <si>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</si>
  <si>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</si>
  <si>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</si>
  <si>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</si>
  <si>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</si>
  <si>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</si>
  <si>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</si>
  <si>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</si>
  <si>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</si>
  <si>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</si>
  <si>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</si>
  <si>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</si>
  <si>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</si>
  <si>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</si>
  <si>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</si>
  <si>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</si>
  <si>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</si>
  <si>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</si>
  <si>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</si>
  <si>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</si>
  <si>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</si>
  <si>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</si>
  <si>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</si>
  <si>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</si>
  <si>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</si>
  <si>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</si>
  <si>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</si>
  <si>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</si>
  <si>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</si>
  <si>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</si>
  <si>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</si>
  <si>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</si>
  <si>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</si>
  <si>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</si>
  <si>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</si>
  <si>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</si>
  <si>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</si>
  <si>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</si>
  <si>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</si>
  <si>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</si>
  <si>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</si>
  <si>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</si>
  <si>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</si>
  <si>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</si>
  <si>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</si>
  <si>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</si>
  <si>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</si>
  <si>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</si>
  <si>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</si>
  <si>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</si>
  <si>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</si>
  <si>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</si>
  <si>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</si>
  <si>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</si>
  <si>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</si>
  <si>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</si>
  <si>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</si>
  <si>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</si>
  <si>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</si>
  <si>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</si>
  <si>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</si>
  <si>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</si>
  <si>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</si>
  <si>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</si>
  <si>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</si>
  <si>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</si>
  <si>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</si>
  <si>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</si>
  <si>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</si>
  <si>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</si>
  <si>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</si>
  <si>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</si>
  <si>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</si>
  <si>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</si>
  <si>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</si>
  <si>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</si>
  <si>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</si>
  <si>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</si>
  <si>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</si>
  <si>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</si>
  <si>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</si>
  <si>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</si>
  <si>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</si>
  <si>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</si>
  <si>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</si>
  <si>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</si>
  <si>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</si>
  <si>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</si>
  <si>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</si>
  <si>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</si>
  <si>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</si>
  <si>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</si>
  <si>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</si>
  <si>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</si>
  <si>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</si>
  <si>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</si>
  <si>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</si>
  <si>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</si>
  <si>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</si>
  <si>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</si>
  <si>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</si>
  <si>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</si>
  <si>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</si>
  <si>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</si>
  <si>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</si>
  <si>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</si>
  <si>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</si>
  <si>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</si>
  <si>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</si>
  <si>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</si>
  <si>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</si>
  <si>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</si>
  <si>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</si>
  <si>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</si>
  <si>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</si>
  <si>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</si>
  <si>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</si>
  <si>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</si>
  <si>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</si>
  <si>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</si>
  <si>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</si>
  <si>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</si>
  <si>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</si>
  <si>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</si>
  <si>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</si>
  <si>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</si>
  <si>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</si>
  <si>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</si>
  <si>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</si>
  <si>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</si>
  <si>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</si>
  <si>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</si>
  <si>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</si>
  <si>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</si>
  <si>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</si>
  <si>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</si>
  <si>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</si>
  <si>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</si>
  <si>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</si>
  <si>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</si>
  <si>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</si>
  <si>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</si>
  <si>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</si>
  <si>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</si>
  <si>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</si>
  <si>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</si>
  <si>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</si>
  <si>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</si>
  <si>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</si>
  <si>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</si>
  <si>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</si>
  <si>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</si>
  <si>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</si>
  <si>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</si>
  <si>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</si>
  <si>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</si>
  <si>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</si>
  <si>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</si>
  <si>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</si>
  <si>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</si>
  <si>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</si>
  <si>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</si>
  <si>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</si>
  <si>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</si>
  <si>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</si>
  <si>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</si>
  <si>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</si>
  <si>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</si>
  <si>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</si>
  <si>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</si>
  <si>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</si>
  <si>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</si>
  <si>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</si>
  <si>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</si>
  <si>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</si>
  <si>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</si>
  <si>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</si>
  <si>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</si>
  <si>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</si>
  <si>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</si>
  <si>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</si>
  <si>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</si>
  <si>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</si>
  <si>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</si>
  <si>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</si>
  <si>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</si>
  <si>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</si>
  <si>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</si>
  <si>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</si>
  <si>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</si>
  <si>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</si>
  <si>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</si>
  <si>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</si>
  <si>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</si>
  <si>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</si>
  <si>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</si>
  <si>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</si>
  <si>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</si>
  <si>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</si>
  <si>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</si>
  <si>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</si>
  <si>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</si>
  <si>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</si>
  <si>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</si>
  <si>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</si>
  <si>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</si>
  <si>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</si>
  <si>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</si>
  <si>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</si>
  <si>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</si>
  <si>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</si>
  <si>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</si>
  <si>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</si>
  <si>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</si>
  <si>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</si>
  <si>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</si>
  <si>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</si>
  <si>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</si>
  <si>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</si>
  <si>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</si>
  <si>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</si>
  <si>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</si>
  <si>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</si>
  <si>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</si>
  <si>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</si>
  <si>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</si>
  <si>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</si>
  <si>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</si>
  <si>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</si>
  <si>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</si>
  <si>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</si>
  <si>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</si>
  <si>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</si>
  <si>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</si>
  <si>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</si>
  <si>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</si>
  <si>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</si>
  <si>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</si>
  <si>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</si>
  <si>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</si>
  <si>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</si>
  <si>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</si>
  <si>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</si>
  <si>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</si>
  <si>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</si>
  <si>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</si>
  <si>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</si>
  <si>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</si>
  <si>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</si>
  <si>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</si>
  <si>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</si>
  <si>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</si>
  <si>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</si>
  <si>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</si>
  <si>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</si>
  <si>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</si>
  <si>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</si>
  <si>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</si>
  <si>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</si>
  <si>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</si>
  <si>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</si>
  <si>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</si>
  <si>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</si>
  <si>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</si>
  <si>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</si>
  <si>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</si>
  <si>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</si>
  <si>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</si>
  <si>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</si>
  <si>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</si>
  <si>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</si>
  <si>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</si>
  <si>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</si>
  <si>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</si>
  <si>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</si>
  <si>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</si>
  <si>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</si>
  <si>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</si>
  <si>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</si>
  <si>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</si>
  <si>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</si>
  <si>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</si>
  <si>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</si>
  <si>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</si>
  <si>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</si>
  <si>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</si>
  <si>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</si>
  <si>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</si>
  <si>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</si>
  <si>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</si>
  <si>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</si>
  <si>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</si>
  <si>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</si>
  <si>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</si>
  <si>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</si>
  <si>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</si>
  <si>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</si>
  <si>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</si>
  <si>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</si>
  <si>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</si>
  <si>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</si>
  <si>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</si>
  <si>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</si>
  <si>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</si>
  <si>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</si>
  <si>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</si>
  <si>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</si>
  <si>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</si>
  <si>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</si>
  <si>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</si>
  <si>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</si>
  <si>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</si>
  <si>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</si>
  <si>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</si>
  <si>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</si>
  <si>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</si>
  <si>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</si>
  <si>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</si>
  <si>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</si>
  <si>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</si>
  <si>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</si>
  <si>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</si>
  <si>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</si>
  <si>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</si>
  <si>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</si>
  <si>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</si>
  <si>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</si>
  <si>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</si>
  <si>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</si>
  <si>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</si>
  <si>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</si>
  <si>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</si>
  <si>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</si>
  <si>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</si>
  <si>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</si>
  <si>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</si>
  <si>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</si>
  <si>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</si>
  <si>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</si>
  <si>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</si>
  <si>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</si>
  <si>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</si>
  <si>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</si>
  <si>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</si>
  <si>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</si>
  <si>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</si>
  <si>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</si>
  <si>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</si>
  <si>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</si>
  <si>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</si>
  <si>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</si>
  <si>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</si>
  <si>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</si>
  <si>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</si>
  <si>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</si>
  <si>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</si>
  <si>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</si>
  <si>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</si>
  <si>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</si>
  <si>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</si>
  <si>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</si>
  <si>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</si>
  <si>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</si>
  <si>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</si>
  <si>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</si>
  <si>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</si>
  <si>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</si>
  <si>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</si>
  <si>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</si>
  <si>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</si>
  <si>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</si>
  <si>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</si>
  <si>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</si>
  <si>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</si>
  <si>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</si>
  <si>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</si>
  <si>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</si>
  <si>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</si>
  <si>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</si>
  <si>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</si>
  <si>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</si>
  <si>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</si>
  <si>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</si>
  <si>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</si>
  <si>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</si>
  <si>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</si>
  <si>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</si>
  <si>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</si>
  <si>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</si>
  <si>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</si>
  <si>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</si>
  <si>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</si>
  <si>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</si>
  <si>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</si>
  <si>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</si>
  <si>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</si>
  <si>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</si>
  <si>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</si>
  <si>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</si>
  <si>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</si>
  <si>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</si>
  <si>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</si>
  <si>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</si>
  <si>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</si>
  <si>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</si>
  <si>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</si>
  <si>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</si>
  <si>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</si>
  <si>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</si>
  <si>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</si>
  <si>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</si>
  <si>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</si>
  <si>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</si>
  <si>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</si>
  <si>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</si>
  <si>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</si>
  <si>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</si>
  <si>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</si>
  <si>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</si>
  <si>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</si>
  <si>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</si>
  <si>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</si>
  <si>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</si>
  <si>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</si>
  <si>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</si>
  <si>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</si>
  <si>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</si>
  <si>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</si>
  <si>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</si>
  <si>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</si>
  <si>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</si>
  <si>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</si>
  <si>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</si>
  <si>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</si>
  <si>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</si>
  <si>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</si>
  <si>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</si>
  <si>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</si>
  <si>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</si>
  <si>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</si>
  <si>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</si>
  <si>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</si>
  <si>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</si>
  <si>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</si>
  <si>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</si>
  <si>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</si>
  <si>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</si>
  <si>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</si>
  <si>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</si>
  <si>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</si>
  <si>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</si>
  <si>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</si>
  <si>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</si>
  <si>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</si>
  <si>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</si>
  <si>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</si>
  <si>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</si>
  <si>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</si>
  <si>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</si>
  <si>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</si>
  <si>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</si>
  <si>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</si>
  <si>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</si>
  <si>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</si>
  <si>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</si>
  <si>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</si>
  <si>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</si>
  <si>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</si>
  <si>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</si>
  <si>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</si>
  <si>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</si>
  <si>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</si>
  <si>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</si>
  <si>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</si>
  <si>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</si>
  <si>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</si>
  <si>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</si>
  <si>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</si>
  <si>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</si>
  <si>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</si>
  <si>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</si>
  <si>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</si>
  <si>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</si>
  <si>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</si>
  <si>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</si>
  <si>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</si>
  <si>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</si>
  <si>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</si>
  <si>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</si>
  <si>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</si>
  <si>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</si>
  <si>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</si>
  <si>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</si>
  <si>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</si>
  <si>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</si>
  <si>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</si>
  <si>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</si>
  <si>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</si>
  <si>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</si>
  <si>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</si>
  <si>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</si>
  <si>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</si>
  <si>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</si>
  <si>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</si>
  <si>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</si>
  <si>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</si>
  <si>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</si>
  <si>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</si>
  <si>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</si>
  <si>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</si>
  <si>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</si>
  <si>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</si>
  <si>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</si>
  <si>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</si>
  <si>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</si>
  <si>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</si>
  <si>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</si>
  <si>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</si>
  <si>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</si>
  <si>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</si>
  <si>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</si>
  <si>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</si>
  <si>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</si>
  <si>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</si>
  <si>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</si>
  <si>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</si>
  <si>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</si>
  <si>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</si>
  <si>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</si>
  <si>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</si>
  <si>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</si>
  <si>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</si>
  <si>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</si>
  <si>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</si>
  <si>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</si>
  <si>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</si>
  <si>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</si>
  <si>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</si>
  <si>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</si>
  <si>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</si>
  <si>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</si>
  <si>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</si>
  <si>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</si>
  <si>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</si>
  <si>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</si>
  <si>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</si>
  <si>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</si>
  <si>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</si>
  <si>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</si>
  <si>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</si>
  <si>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</si>
  <si>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</si>
  <si>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</si>
  <si>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</si>
  <si>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</si>
  <si>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</si>
  <si>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</si>
  <si>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</si>
  <si>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</si>
  <si>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</si>
  <si>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</si>
  <si>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</si>
  <si>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</si>
  <si>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</si>
  <si>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</si>
  <si>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</si>
  <si>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</si>
  <si>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</si>
  <si>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</si>
  <si>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</si>
  <si>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</si>
  <si>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</si>
  <si>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</si>
  <si>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</si>
  <si>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</si>
  <si>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</si>
  <si>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</si>
  <si>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</si>
  <si>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</si>
  <si>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</si>
  <si>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</si>
  <si>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</si>
  <si>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</si>
  <si>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</si>
  <si>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</si>
  <si>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</si>
  <si>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</si>
  <si>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</si>
  <si>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</si>
  <si>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</si>
  <si>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</si>
  <si>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</si>
  <si>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</si>
  <si>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</si>
  <si>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</si>
  <si>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</si>
  <si>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</si>
  <si>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</si>
  <si>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</si>
  <si>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</si>
  <si>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</si>
  <si>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</si>
  <si>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</si>
  <si>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</si>
  <si>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</si>
  <si>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</si>
  <si>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</si>
  <si>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</si>
  <si>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</si>
  <si>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</si>
  <si>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</si>
  <si>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</si>
  <si>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</si>
  <si>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</si>
  <si>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</si>
  <si>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</si>
  <si>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</si>
  <si>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</si>
  <si>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</si>
  <si>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</si>
  <si>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</si>
  <si>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</si>
  <si>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</si>
  <si>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</si>
  <si>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</si>
  <si>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</si>
  <si>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</si>
  <si>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</si>
  <si>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</si>
  <si>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</si>
  <si>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</si>
  <si>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</si>
  <si>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</si>
  <si>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</si>
  <si>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</si>
  <si>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</si>
  <si>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</si>
  <si>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</si>
  <si>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</si>
  <si>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</si>
  <si>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</si>
  <si>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</si>
  <si>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</si>
  <si>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</si>
  <si>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</si>
  <si>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</si>
  <si>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</si>
  <si>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</si>
  <si>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</si>
  <si>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</si>
  <si>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</si>
  <si>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</si>
  <si>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</si>
  <si>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</si>
  <si>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</si>
  <si>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</si>
  <si>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</si>
  <si>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</si>
  <si>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</si>
  <si>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</si>
  <si>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</si>
  <si>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</si>
  <si>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</si>
  <si>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</si>
  <si>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</si>
  <si>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</si>
  <si>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</si>
  <si>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</si>
  <si>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</si>
  <si>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</si>
  <si>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</si>
  <si>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</si>
  <si>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</si>
  <si>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</si>
  <si>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</si>
  <si>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</si>
  <si>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</si>
  <si>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</si>
  <si>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</si>
  <si>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</si>
  <si>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</si>
  <si>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</si>
  <si>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</si>
  <si>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</si>
  <si>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</si>
  <si>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</si>
  <si>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</si>
  <si>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</si>
  <si>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</si>
  <si>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</si>
  <si>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</si>
  <si>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</si>
  <si>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</si>
  <si>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</si>
  <si>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</si>
  <si>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</si>
  <si>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</si>
  <si>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</si>
  <si>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</si>
  <si>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</si>
  <si>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</si>
  <si>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</si>
  <si>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</si>
  <si>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</si>
  <si>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</si>
  <si>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</si>
  <si>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</si>
  <si>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</si>
  <si>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</si>
  <si>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</si>
  <si>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</si>
  <si>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</si>
  <si>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</si>
  <si>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</si>
  <si>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</si>
  <si>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</si>
  <si>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</si>
  <si>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</si>
  <si>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</si>
  <si>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</si>
  <si>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</si>
  <si>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</si>
  <si>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</si>
  <si>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</si>
  <si>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</si>
  <si>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</si>
  <si>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</si>
  <si>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</si>
  <si>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</si>
  <si>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</si>
  <si>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</si>
  <si>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</si>
  <si>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</si>
  <si>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</si>
  <si>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</si>
  <si>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</si>
  <si>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</si>
  <si>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</si>
  <si>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</si>
  <si>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</si>
  <si>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</si>
  <si>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</si>
  <si>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</si>
  <si>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</si>
  <si>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</si>
  <si>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</si>
  <si>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</si>
  <si>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</si>
  <si>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</si>
  <si>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</si>
  <si>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</si>
  <si>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</si>
  <si>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</si>
  <si>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</si>
  <si>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</si>
  <si>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</si>
  <si>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</si>
  <si>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</si>
  <si>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</si>
  <si>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</si>
  <si>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</si>
  <si>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</si>
  <si>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</si>
  <si>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</si>
  <si>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</si>
  <si>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</si>
  <si>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</si>
  <si>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</si>
  <si>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</si>
  <si>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</si>
  <si>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</si>
  <si>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</si>
  <si>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</si>
  <si>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</si>
  <si>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</si>
  <si>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</si>
  <si>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</si>
  <si>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</si>
  <si>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</si>
  <si>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</si>
  <si>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</si>
  <si>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</si>
  <si>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</si>
  <si>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</si>
  <si>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</si>
  <si>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</si>
  <si>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</si>
  <si>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</si>
  <si>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</si>
  <si>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</si>
  <si>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</si>
  <si>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</si>
  <si>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</si>
  <si>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</si>
  <si>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</si>
  <si>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</si>
  <si>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</si>
  <si>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</si>
  <si>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</si>
  <si>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</si>
  <si>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</si>
  <si>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</si>
  <si>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</si>
  <si>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</si>
  <si>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</si>
  <si>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</si>
  <si>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</si>
  <si>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</si>
  <si>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</si>
  <si>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</si>
  <si>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</si>
  <si>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</si>
  <si>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</si>
  <si>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</si>
  <si>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</si>
  <si>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</si>
  <si>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</si>
  <si>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</si>
  <si>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</si>
  <si>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</si>
  <si>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</si>
  <si>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</si>
  <si>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</si>
  <si>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</si>
  <si>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</si>
  <si>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</si>
  <si>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</si>
  <si>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</si>
  <si>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</si>
  <si>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</si>
  <si>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</si>
  <si>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</si>
  <si>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</si>
  <si>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</si>
  <si>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</si>
  <si>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</si>
  <si>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</si>
  <si>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</si>
  <si>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</si>
  <si>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</si>
  <si>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</si>
  <si>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</si>
  <si>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</si>
  <si>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</si>
  <si>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</si>
  <si>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</si>
  <si>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</si>
  <si>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</si>
  <si>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</si>
  <si>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</si>
  <si>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</si>
  <si>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</si>
  <si>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</si>
  <si>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</si>
  <si>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</si>
  <si>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</si>
  <si>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</si>
  <si>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</si>
  <si>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</si>
  <si>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</si>
  <si>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</si>
  <si>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</si>
  <si>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</si>
  <si>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</si>
  <si>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</si>
  <si>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</si>
  <si>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</si>
  <si>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</si>
  <si>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</si>
  <si>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</si>
  <si>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</si>
  <si>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</si>
  <si>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</si>
  <si>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</si>
  <si>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</si>
  <si>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</si>
  <si>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</si>
  <si>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</si>
  <si>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</si>
  <si>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</si>
  <si>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</si>
  <si>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</si>
  <si>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</si>
  <si>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</si>
  <si>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</si>
  <si>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</si>
  <si>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</si>
  <si>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</si>
  <si>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</si>
  <si>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</si>
  <si>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</si>
  <si>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</si>
  <si>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</si>
  <si>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</si>
  <si>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</si>
  <si>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</si>
  <si>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</si>
  <si>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</si>
  <si>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</si>
  <si>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</si>
  <si>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</si>
  <si>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</si>
  <si>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</si>
  <si>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</si>
  <si>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</si>
  <si>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</si>
  <si>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</si>
  <si>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</si>
  <si>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</si>
  <si>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</si>
  <si>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</si>
  <si>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</si>
  <si>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</si>
  <si>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</si>
  <si>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</si>
  <si>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</si>
  <si>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</si>
  <si>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</si>
  <si>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</si>
  <si>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</si>
  <si>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</si>
  <si>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</si>
  <si>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</si>
  <si>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</si>
  <si>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</si>
  <si>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</si>
  <si>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</si>
  <si>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</si>
  <si>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</si>
  <si>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</si>
  <si>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</si>
  <si>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</si>
  <si>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</si>
  <si>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</si>
  <si>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</si>
  <si>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</si>
  <si>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</si>
  <si>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</si>
  <si>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</si>
  <si>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</si>
  <si>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</si>
  <si>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</si>
  <si>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</si>
  <si>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</si>
  <si>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</si>
  <si>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</si>
  <si>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</si>
  <si>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</si>
  <si>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</si>
  <si>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</si>
  <si>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</si>
  <si>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</si>
  <si>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</si>
  <si>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</si>
  <si>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</si>
  <si>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</si>
  <si>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</si>
  <si>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</si>
  <si>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</si>
  <si>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</si>
  <si>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</si>
  <si>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</si>
  <si>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</si>
  <si>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</si>
  <si>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</si>
  <si>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</si>
  <si>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</si>
  <si>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</si>
  <si>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</si>
  <si>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</si>
  <si>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</si>
  <si>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</si>
  <si>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</si>
  <si>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</si>
  <si>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</si>
  <si>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</si>
  <si>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</si>
  <si>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</si>
  <si>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</si>
  <si>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</si>
  <si>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</si>
  <si>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</si>
  <si>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</si>
  <si>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</si>
  <si>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</si>
  <si>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</si>
  <si>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</si>
  <si>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</si>
  <si>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</si>
  <si>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</si>
  <si>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</si>
  <si>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</si>
  <si>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</si>
  <si>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</si>
  <si>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</si>
  <si>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</si>
  <si>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</si>
  <si>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</si>
  <si>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</si>
  <si>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</si>
  <si>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</si>
  <si>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</si>
  <si>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</si>
  <si>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</si>
  <si>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</si>
  <si>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</si>
  <si>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</si>
  <si>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</si>
  <si>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</si>
  <si>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</si>
  <si>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</si>
  <si>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</si>
  <si>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</si>
  <si>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</si>
  <si>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</si>
  <si>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</si>
  <si>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</si>
  <si>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</si>
  <si>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</si>
  <si>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</si>
  <si>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</si>
  <si>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</si>
  <si>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</si>
  <si>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</si>
  <si>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</si>
  <si>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</si>
  <si>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</si>
  <si>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</si>
  <si>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</si>
  <si>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</si>
  <si>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</si>
  <si>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</si>
  <si>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</si>
  <si>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</si>
  <si>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</si>
  <si>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</si>
  <si>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</si>
  <si>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</si>
  <si>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</si>
  <si>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</si>
  <si>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</si>
  <si>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</si>
  <si>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</si>
  <si>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</si>
  <si>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</si>
  <si>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</si>
  <si>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</si>
  <si>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</si>
  <si>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</si>
  <si>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</si>
  <si>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</si>
  <si>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</si>
  <si>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</si>
  <si>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</si>
  <si>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</si>
  <si>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</si>
  <si>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</si>
  <si>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</si>
  <si>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</si>
  <si>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</si>
  <si>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</si>
  <si>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</si>
  <si>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</si>
  <si>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</si>
  <si>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</si>
  <si>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</si>
  <si>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</si>
  <si>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</si>
  <si>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</si>
  <si>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</si>
  <si>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</si>
  <si>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</si>
  <si>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</si>
  <si>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</si>
  <si>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</si>
  <si>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</si>
  <si>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</si>
  <si>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</si>
  <si>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</si>
  <si>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</si>
  <si>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</si>
  <si>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</si>
  <si>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</si>
  <si>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</si>
  <si>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</si>
  <si>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</si>
  <si>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</si>
  <si>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</si>
  <si>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</si>
  <si>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</si>
  <si>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</si>
  <si>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</si>
  <si>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</si>
  <si>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</si>
  <si>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</si>
  <si>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</si>
  <si>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</si>
  <si>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</si>
  <si>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</si>
  <si>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</si>
  <si>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</si>
  <si>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</si>
  <si>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</si>
  <si>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</si>
  <si>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</si>
  <si>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</si>
  <si>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</si>
  <si>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</si>
  <si>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</si>
  <si>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</si>
  <si>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</si>
  <si>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</si>
  <si>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</si>
  <si>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</si>
  <si>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</si>
  <si>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</si>
  <si>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</si>
  <si>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</si>
  <si>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</si>
  <si>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</si>
  <si>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</si>
  <si>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</si>
  <si>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</si>
  <si>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</si>
  <si>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</si>
  <si>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</si>
  <si>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</si>
  <si>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</si>
  <si>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</si>
  <si>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</si>
  <si>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</si>
  <si>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</si>
  <si>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</si>
  <si>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</si>
  <si>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</si>
  <si>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</si>
  <si>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</si>
  <si>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</si>
  <si>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</si>
  <si>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</si>
  <si>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</si>
  <si>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</si>
  <si>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</si>
  <si>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</si>
  <si>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</si>
  <si>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</si>
  <si>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</si>
  <si>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</si>
  <si>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</si>
  <si>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</si>
  <si>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</si>
  <si>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</si>
  <si>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</si>
  <si>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</si>
  <si>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</si>
  <si>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</si>
  <si>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</si>
  <si>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</si>
  <si>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</si>
  <si>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</si>
  <si>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</si>
  <si>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</si>
  <si>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</si>
  <si>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</si>
  <si>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</si>
  <si>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</si>
  <si>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</si>
  <si>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</si>
  <si>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</si>
  <si>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</si>
  <si>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</si>
  <si>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</si>
  <si>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</si>
  <si>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</si>
  <si>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</si>
  <si>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</si>
  <si>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</si>
  <si>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</si>
  <si>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</si>
  <si>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</si>
  <si>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</si>
  <si>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</si>
  <si>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</si>
  <si>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</si>
  <si>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</si>
  <si>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</si>
  <si>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</si>
  <si>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</si>
  <si>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</si>
  <si>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</si>
  <si>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</si>
  <si>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</si>
  <si>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</si>
  <si>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</si>
  <si>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</si>
  <si>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</si>
  <si>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</si>
  <si>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</si>
  <si>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</si>
  <si>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</si>
  <si>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</si>
  <si>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</si>
  <si>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</si>
  <si>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</si>
  <si>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</si>
  <si>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</si>
  <si>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</si>
  <si>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</si>
  <si>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</si>
  <si>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</si>
  <si>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</si>
  <si>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</si>
  <si>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</si>
  <si>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</si>
  <si>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</si>
  <si>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</si>
  <si>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</si>
  <si>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</si>
  <si>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</si>
  <si>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</si>
  <si>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</si>
  <si>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</si>
  <si>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</si>
  <si>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</si>
  <si>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</si>
  <si>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</si>
  <si>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</si>
  <si>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</si>
  <si>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</si>
  <si>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</si>
  <si>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</si>
  <si>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</si>
  <si>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</si>
  <si>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</si>
  <si>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</si>
  <si>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</si>
  <si>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</si>
  <si>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</si>
  <si>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</si>
  <si>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</si>
  <si>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</si>
  <si>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</si>
  <si>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</si>
  <si>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</si>
  <si>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</si>
  <si>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</si>
  <si>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</si>
  <si>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</si>
  <si>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</si>
  <si>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</si>
  <si>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</si>
  <si>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</si>
  <si>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</si>
  <si>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</si>
  <si>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</si>
  <si>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</si>
  <si>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</si>
  <si>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</si>
  <si>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</si>
  <si>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</si>
  <si>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</si>
  <si>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</si>
  <si>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</si>
  <si>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</si>
  <si>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</si>
  <si>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</si>
  <si>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</si>
  <si>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</si>
  <si>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</si>
  <si>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</si>
  <si>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</si>
  <si>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</si>
  <si>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</si>
  <si>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</si>
  <si>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</si>
  <si>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</si>
  <si>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</si>
  <si>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</si>
  <si>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</si>
  <si>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</si>
  <si>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</si>
  <si>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</si>
  <si>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</si>
  <si>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</si>
  <si>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</si>
  <si>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</si>
  <si>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</si>
  <si>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</si>
  <si>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</si>
  <si>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</si>
  <si>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</si>
  <si>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</si>
  <si>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</si>
  <si>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</si>
  <si>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</si>
  <si>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</si>
  <si>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</si>
  <si>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</si>
  <si>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</si>
  <si>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</si>
  <si>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</si>
  <si>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</si>
  <si>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</si>
  <si>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</si>
  <si>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</si>
  <si>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</si>
  <si>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</si>
  <si>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</si>
  <si>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</si>
  <si>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</si>
  <si>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</si>
  <si>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</si>
  <si>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</si>
  <si>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</si>
  <si>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</si>
  <si>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</si>
  <si>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</si>
  <si>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</si>
  <si>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</si>
  <si>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</si>
  <si>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</si>
  <si>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</si>
  <si>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</si>
  <si>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</si>
  <si>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</si>
  <si>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</si>
  <si>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</si>
  <si>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</si>
  <si>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</si>
  <si>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</si>
  <si>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</si>
  <si>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</si>
  <si>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</si>
  <si>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</si>
  <si>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</si>
  <si>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</si>
  <si>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</si>
  <si>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</si>
  <si>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</si>
  <si>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</si>
  <si>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</si>
  <si>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</si>
  <si>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</si>
  <si>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</si>
  <si>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</si>
  <si>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</si>
  <si>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</si>
  <si>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</si>
  <si>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</si>
  <si>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</si>
  <si>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</si>
  <si>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</si>
  <si>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</si>
  <si>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</si>
  <si>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</si>
  <si>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</si>
  <si>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</si>
  <si>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</si>
  <si>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</si>
  <si>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</si>
  <si>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</si>
  <si>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</si>
  <si>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</si>
  <si>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</si>
  <si>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</si>
  <si>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</si>
  <si>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</si>
  <si>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</si>
  <si>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</si>
  <si>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</si>
  <si>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</si>
  <si>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</si>
  <si>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</si>
  <si>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</si>
  <si>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</si>
  <si>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</si>
  <si>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</si>
  <si>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</si>
  <si>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</si>
  <si>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</si>
  <si>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</si>
  <si>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</si>
  <si>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</si>
  <si>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</si>
  <si>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</si>
  <si>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</si>
  <si>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</si>
  <si>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</si>
  <si>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</si>
  <si>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</si>
  <si>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</si>
  <si>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</si>
  <si>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</si>
  <si>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</si>
  <si>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</si>
  <si>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</si>
  <si>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</si>
  <si>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</si>
  <si>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</si>
  <si>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</si>
  <si>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</si>
  <si>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</si>
  <si>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</si>
  <si>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</si>
  <si>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</si>
  <si>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</si>
  <si>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</si>
  <si>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</si>
  <si>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</si>
  <si>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</si>
  <si>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</si>
  <si>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</si>
  <si>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</si>
  <si>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</si>
  <si>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</si>
  <si>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</si>
  <si>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</si>
  <si>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</si>
  <si>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</si>
  <si>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</si>
  <si>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</si>
  <si>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</si>
  <si>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</si>
  <si>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</si>
  <si>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</si>
  <si>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</si>
  <si>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</si>
  <si>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</si>
  <si>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</si>
  <si>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</si>
  <si>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</si>
  <si>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</si>
  <si>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</si>
  <si>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</si>
  <si>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</si>
  <si>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</si>
  <si>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</si>
  <si>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</si>
  <si>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</si>
  <si>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</si>
  <si>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</si>
  <si>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</si>
  <si>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</si>
  <si>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</si>
  <si>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</si>
  <si>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</si>
  <si>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</si>
  <si>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</si>
  <si>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</si>
  <si>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</si>
  <si>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</si>
  <si>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</si>
  <si>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</si>
  <si>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</si>
  <si>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</si>
  <si>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</si>
  <si>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</si>
  <si>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</si>
  <si>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</si>
  <si>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</si>
  <si>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</si>
  <si>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</si>
  <si>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</si>
  <si>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</si>
  <si>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</si>
  <si>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</si>
  <si>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</si>
  <si>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</si>
  <si>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</si>
  <si>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</si>
  <si>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</si>
  <si>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</si>
  <si>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</si>
  <si>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</si>
  <si>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</si>
  <si>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</si>
  <si>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</si>
  <si>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</si>
  <si>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</si>
  <si>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</si>
  <si>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</si>
  <si>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</si>
  <si>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</si>
  <si>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</si>
  <si>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</si>
  <si>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</si>
  <si>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</si>
  <si>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</si>
  <si>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</si>
  <si>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</si>
  <si>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</si>
  <si>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</si>
  <si>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</si>
  <si>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</si>
  <si>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</si>
  <si>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</si>
  <si>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</si>
  <si>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</si>
  <si>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</si>
  <si>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</si>
  <si>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</si>
  <si>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</si>
  <si>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</si>
  <si>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</si>
  <si>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</si>
  <si>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</si>
  <si>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</si>
  <si>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</si>
  <si>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</si>
  <si>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</si>
  <si>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</si>
  <si>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</si>
  <si>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</si>
  <si>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</si>
  <si>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</si>
  <si>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</si>
  <si>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</si>
  <si>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</si>
  <si>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</si>
  <si>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</si>
  <si>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</si>
  <si>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</si>
  <si>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</si>
  <si>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</si>
  <si>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</si>
  <si>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</si>
  <si>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</si>
  <si>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</si>
  <si>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</si>
  <si>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</si>
  <si>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</si>
  <si>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</si>
  <si>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</si>
  <si>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</si>
  <si>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</si>
  <si>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</si>
  <si>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</si>
  <si>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</si>
  <si>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</si>
  <si>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</si>
  <si>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</si>
  <si>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</si>
  <si>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</si>
  <si>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</si>
  <si>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</si>
  <si>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</si>
  <si>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</si>
  <si>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</si>
  <si>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</si>
  <si>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</si>
  <si>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</si>
  <si>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</si>
  <si>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</si>
  <si>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</si>
  <si>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</si>
  <si>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</si>
  <si>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</si>
  <si>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</si>
  <si>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</si>
  <si>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</si>
  <si>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</si>
  <si>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</si>
  <si>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</si>
  <si>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</si>
  <si>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</si>
  <si>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</si>
  <si>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</si>
  <si>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</si>
  <si>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</si>
  <si>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</si>
  <si>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</si>
  <si>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</si>
  <si>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</si>
  <si>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</si>
  <si>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</si>
  <si>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</si>
  <si>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</si>
  <si>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</si>
  <si>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</si>
  <si>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</si>
  <si>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</si>
  <si>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</si>
  <si>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</si>
  <si>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</si>
  <si>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</si>
  <si>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</si>
  <si>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</si>
  <si>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</si>
  <si>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</si>
  <si>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</si>
  <si>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</si>
  <si>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</si>
  <si>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</si>
  <si>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</si>
  <si>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</si>
  <si>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</si>
  <si>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</si>
  <si>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</si>
  <si>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</si>
  <si>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</si>
  <si>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</si>
  <si>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</si>
  <si>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</si>
  <si>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</si>
  <si>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</si>
  <si>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</si>
  <si>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</si>
  <si>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</si>
  <si>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</si>
  <si>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</si>
  <si>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</si>
  <si>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</si>
  <si>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</si>
  <si>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</si>
  <si>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</si>
  <si>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</si>
  <si>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</si>
  <si>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</si>
  <si>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</si>
  <si>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</si>
  <si>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</si>
  <si>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</si>
  <si>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</si>
  <si>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</si>
  <si>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</si>
  <si>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</si>
  <si>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</si>
  <si>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</si>
  <si>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</si>
  <si>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</si>
  <si>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</si>
  <si>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</si>
  <si>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</si>
  <si>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</si>
  <si>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</si>
  <si>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</si>
  <si>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</si>
  <si>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</si>
  <si>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</si>
  <si>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</si>
  <si>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</si>
  <si>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</si>
  <si>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</si>
  <si>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</si>
  <si>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</si>
  <si>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</si>
  <si>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</si>
  <si>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</si>
  <si>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</si>
  <si>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</si>
  <si>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</si>
  <si>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</si>
  <si>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</si>
  <si>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</si>
  <si>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</si>
  <si>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</si>
  <si>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</si>
  <si>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</si>
  <si>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</si>
  <si>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</si>
  <si>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</si>
  <si>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</si>
  <si>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</si>
  <si>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</si>
  <si>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</si>
  <si>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</si>
  <si>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</si>
  <si>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</si>
  <si>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</si>
  <si>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</si>
  <si>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</si>
  <si>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</si>
  <si>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</si>
  <si>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</si>
  <si>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</si>
  <si>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</si>
  <si>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</si>
  <si>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</si>
  <si>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</si>
  <si>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</si>
  <si>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</si>
  <si>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</si>
  <si>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</si>
  <si>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</si>
  <si>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</si>
  <si>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</si>
  <si>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</si>
  <si>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</si>
  <si>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</si>
  <si>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</si>
  <si>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</si>
  <si>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</si>
  <si>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</si>
  <si>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</si>
  <si>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</si>
  <si>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</si>
  <si>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</si>
  <si>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</si>
  <si>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</si>
  <si>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</si>
  <si>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</si>
  <si>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</si>
  <si>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</si>
  <si>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</si>
  <si>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</si>
  <si>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</si>
  <si>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</si>
  <si>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</si>
  <si>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</si>
  <si>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</si>
  <si>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</si>
  <si>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</si>
  <si>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</si>
  <si>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</si>
  <si>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</si>
  <si>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</si>
  <si>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</si>
  <si>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</si>
  <si>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</si>
  <si>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</si>
  <si>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</si>
  <si>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</si>
  <si>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</si>
  <si>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</si>
  <si>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</si>
  <si>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</si>
  <si>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</si>
  <si>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</si>
  <si>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</si>
  <si>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</si>
  <si>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</si>
  <si>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</si>
  <si>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</si>
  <si>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</si>
  <si>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</si>
  <si>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</si>
  <si>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</si>
  <si>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</si>
  <si>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</si>
  <si>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</si>
  <si>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</si>
  <si>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</si>
  <si>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</si>
  <si>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</si>
  <si>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</si>
  <si>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</si>
  <si>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</si>
  <si>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</si>
  <si>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</si>
  <si>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</si>
  <si>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</si>
  <si>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</si>
  <si>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</si>
  <si>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</si>
  <si>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</si>
  <si>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</si>
  <si>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</si>
  <si>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</si>
  <si>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</si>
  <si>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</si>
  <si>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</si>
  <si>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</si>
  <si>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</si>
  <si>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</si>
  <si>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</si>
  <si>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</si>
  <si>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</si>
  <si>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</si>
  <si>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</si>
  <si>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</si>
  <si>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</si>
  <si>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</si>
  <si>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</si>
  <si>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</si>
  <si>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</si>
  <si>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</si>
  <si>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</si>
  <si>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</si>
  <si>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</si>
  <si>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</si>
  <si>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</si>
  <si>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</si>
  <si>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</si>
  <si>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</si>
  <si>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</si>
  <si>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</si>
  <si>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</si>
  <si>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</si>
  <si>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</si>
  <si>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</si>
  <si>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</si>
  <si>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</si>
  <si>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</si>
  <si>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</si>
  <si>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</si>
  <si>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</si>
  <si>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</si>
  <si>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</si>
  <si>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</si>
  <si>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</si>
  <si>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</si>
  <si>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</si>
  <si>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</si>
  <si>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</si>
  <si>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</si>
  <si>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</si>
  <si>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</si>
  <si>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</si>
  <si>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</si>
  <si>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</si>
  <si>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</si>
  <si>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</si>
  <si>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</si>
  <si>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</si>
  <si>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</si>
  <si>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</si>
  <si>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</si>
  <si>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</si>
  <si>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</si>
  <si>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</si>
  <si>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</si>
  <si>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</si>
  <si>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</si>
  <si>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</si>
  <si>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</si>
  <si>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</si>
  <si>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</si>
  <si>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</si>
  <si>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</si>
  <si>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</si>
  <si>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</si>
  <si>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</si>
  <si>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</si>
  <si>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</si>
  <si>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</si>
  <si>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</si>
  <si>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</si>
  <si>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</si>
  <si>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</si>
  <si>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</si>
  <si>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</si>
  <si>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</si>
  <si>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</si>
  <si>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</si>
  <si>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</si>
  <si>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</si>
  <si>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</si>
  <si>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</si>
  <si>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</si>
  <si>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</si>
  <si>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</si>
  <si>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</si>
  <si>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</si>
  <si>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</si>
  <si>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</si>
  <si>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</si>
  <si>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</si>
  <si>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</si>
  <si>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</si>
  <si>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</si>
  <si>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</si>
  <si>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</si>
  <si>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</si>
  <si>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</si>
  <si>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</si>
  <si>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</si>
  <si>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</si>
  <si>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</si>
  <si>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</si>
  <si>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</si>
  <si>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</si>
  <si>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</si>
  <si>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</si>
  <si>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</si>
  <si>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</si>
  <si>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</si>
  <si>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</si>
  <si>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</si>
  <si>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</si>
  <si>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</si>
  <si>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</si>
  <si>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</si>
  <si>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</si>
  <si>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</si>
  <si>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</si>
  <si>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</si>
  <si>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</si>
  <si>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</si>
  <si>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</si>
  <si>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</si>
  <si>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</si>
  <si>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</si>
  <si>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</si>
  <si>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</si>
  <si>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</si>
  <si>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</si>
  <si>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</si>
  <si>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</si>
  <si>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</si>
  <si>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</si>
  <si>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</si>
  <si>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</si>
  <si>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</si>
  <si>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</si>
  <si>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</si>
  <si>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</si>
  <si>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</si>
  <si>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</si>
  <si>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</si>
  <si>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</si>
  <si>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</si>
  <si>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</si>
  <si>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</si>
  <si>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</si>
  <si>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</si>
  <si>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</si>
  <si>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</si>
  <si>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</si>
  <si>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</si>
  <si>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</si>
  <si>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</si>
  <si>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</si>
  <si>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</si>
  <si>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</si>
  <si>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</si>
  <si>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</si>
  <si>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</si>
  <si>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</si>
  <si>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</si>
  <si>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</si>
  <si>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</si>
  <si>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</si>
  <si>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</si>
  <si>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</si>
  <si>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</si>
  <si>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</si>
  <si>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</si>
  <si>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</si>
  <si>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</si>
  <si>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</si>
  <si>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</si>
  <si>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</si>
  <si>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</si>
  <si>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</si>
  <si>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</si>
  <si>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</si>
  <si>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</si>
  <si>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</si>
  <si>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</si>
  <si>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</si>
  <si>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</si>
  <si>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</si>
  <si>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</si>
  <si>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</si>
  <si>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</si>
  <si>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</si>
  <si>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</si>
  <si>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</si>
  <si>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</si>
  <si>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</si>
  <si>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</si>
  <si>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</si>
  <si>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</si>
  <si>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</si>
  <si>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</si>
  <si>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</si>
  <si>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</si>
  <si>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</si>
  <si>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</si>
  <si>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</si>
  <si>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</si>
  <si>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</si>
  <si>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</si>
  <si>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</si>
  <si>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</si>
  <si>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</si>
  <si>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</si>
  <si>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</si>
  <si>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</si>
  <si>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</si>
  <si>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</si>
  <si>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</si>
  <si>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</si>
  <si>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</si>
  <si>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</si>
  <si>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</si>
  <si>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</si>
  <si>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</si>
  <si>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</si>
  <si>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</si>
  <si>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</si>
  <si>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</si>
  <si>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</si>
  <si>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</si>
  <si>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</si>
  <si>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</si>
  <si>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</si>
  <si>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</si>
  <si>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</si>
  <si>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</si>
  <si>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</si>
  <si>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</si>
  <si>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</si>
  <si>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</si>
  <si>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</si>
  <si>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</si>
  <si>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</si>
  <si>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</si>
  <si>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</si>
  <si>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</si>
  <si>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</si>
  <si>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</si>
  <si>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</si>
  <si>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</si>
  <si>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</si>
  <si>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</si>
  <si>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</si>
  <si>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</si>
  <si>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</si>
  <si>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</si>
  <si>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</si>
  <si>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</si>
  <si>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</si>
  <si>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</si>
  <si>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</si>
  <si>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</si>
  <si>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</si>
  <si>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</si>
  <si>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</si>
  <si>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</si>
  <si>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</si>
  <si>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</si>
  <si>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</si>
  <si>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</si>
  <si>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</si>
  <si>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</si>
  <si>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</si>
  <si>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</si>
  <si>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</si>
  <si>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</si>
  <si>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</si>
  <si>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</si>
  <si>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</si>
  <si>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</si>
  <si>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</si>
  <si>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</si>
  <si>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</si>
  <si>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</si>
  <si>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</si>
  <si>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</si>
  <si>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</si>
  <si>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</si>
  <si>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</si>
  <si>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</si>
  <si>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</si>
  <si>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</si>
  <si>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</si>
  <si>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</si>
  <si>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</si>
  <si>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</si>
  <si>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</si>
  <si>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</si>
  <si>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</si>
  <si>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</si>
  <si>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</si>
  <si>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</si>
  <si>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</si>
  <si>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</si>
  <si>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</si>
  <si>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</si>
  <si>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</si>
  <si>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</si>
  <si>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</si>
  <si>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</si>
  <si>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</si>
  <si>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</si>
  <si>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</si>
  <si>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</si>
  <si>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</si>
  <si>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</si>
  <si>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</si>
  <si>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</si>
  <si>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</si>
  <si>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</si>
  <si>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</si>
  <si>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</si>
  <si>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</si>
  <si>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</si>
  <si>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</si>
  <si>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</si>
  <si>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</si>
  <si>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</si>
  <si>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</si>
  <si>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</si>
  <si>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</si>
  <si>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</si>
  <si>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</si>
  <si>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</si>
  <si>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</si>
  <si>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</si>
  <si>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</si>
  <si>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</si>
  <si>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</si>
  <si>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</si>
  <si>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</si>
  <si>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</si>
  <si>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</si>
  <si>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</si>
  <si>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</si>
  <si>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</si>
  <si>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</si>
  <si>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</si>
  <si>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</si>
  <si>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</si>
  <si>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</si>
  <si>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</si>
  <si>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</si>
  <si>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</si>
  <si>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</si>
  <si>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</si>
  <si>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</si>
  <si>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</si>
  <si>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</si>
  <si>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</si>
  <si>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</si>
  <si>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</si>
  <si>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</si>
  <si>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</si>
  <si>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</si>
  <si>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</si>
  <si>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</si>
  <si>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</si>
  <si>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</si>
  <si>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</si>
  <si>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</si>
  <si>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</si>
  <si>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</si>
  <si>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</si>
  <si>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</si>
  <si>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</si>
  <si>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</si>
  <si>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</si>
  <si>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</si>
  <si>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</si>
  <si>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</si>
  <si>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</si>
  <si>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</si>
  <si>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</si>
  <si>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</si>
  <si>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</si>
  <si>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</si>
  <si>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</si>
  <si>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</si>
  <si>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</si>
  <si>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</si>
  <si>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</si>
  <si>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</si>
  <si>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</si>
  <si>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</si>
  <si>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</si>
  <si>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</si>
  <si>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</si>
  <si>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</si>
  <si>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</si>
  <si>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</si>
  <si>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</si>
  <si>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</si>
  <si>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</si>
  <si>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</si>
  <si>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</si>
  <si>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</si>
  <si>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</si>
  <si>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</si>
  <si>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</si>
  <si>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</si>
  <si>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</si>
  <si>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</si>
  <si>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</si>
  <si>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</si>
  <si>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</si>
  <si>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</si>
  <si>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</si>
  <si>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</si>
  <si>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</si>
  <si>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</si>
  <si>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</si>
  <si>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</si>
  <si>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</si>
  <si>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</si>
  <si>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</si>
  <si>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</si>
  <si>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</si>
  <si>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</si>
  <si>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</si>
  <si>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</si>
  <si>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</si>
  <si>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</si>
  <si>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</si>
  <si>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</si>
  <si>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</si>
  <si>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</si>
  <si>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</si>
  <si>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</si>
  <si>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</si>
  <si>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</si>
  <si>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</si>
  <si>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</si>
  <si>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</si>
  <si>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</si>
  <si>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</si>
  <si>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</si>
  <si>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</si>
  <si>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</si>
  <si>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</si>
  <si>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</si>
  <si>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</si>
  <si>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</si>
  <si>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</si>
  <si>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</si>
  <si>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</si>
  <si>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</si>
  <si>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</si>
  <si>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</si>
  <si>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</si>
  <si>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</si>
  <si>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</si>
  <si>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</si>
  <si>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</si>
  <si>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</si>
  <si>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</si>
  <si>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</si>
  <si>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</si>
  <si>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</si>
  <si>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</si>
  <si>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</si>
  <si>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</si>
  <si>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</si>
  <si>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</si>
  <si>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</si>
  <si>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</si>
  <si>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</si>
  <si>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</si>
  <si>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</si>
  <si>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</si>
  <si>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</si>
  <si>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</si>
  <si>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</si>
  <si>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</si>
  <si>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</si>
  <si>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</si>
  <si>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</si>
  <si>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</si>
  <si>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</si>
  <si>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</si>
  <si>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</si>
  <si>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</si>
  <si>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</si>
  <si>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</si>
  <si>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</si>
  <si>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</si>
  <si>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</si>
  <si>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</si>
  <si>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</si>
  <si>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</si>
  <si>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</si>
  <si>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</si>
  <si>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</si>
  <si>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</si>
  <si>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</si>
  <si>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</si>
  <si>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</si>
  <si>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</si>
  <si>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</si>
  <si>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</si>
  <si>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</si>
  <si>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</si>
  <si>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</si>
  <si>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</si>
  <si>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</si>
  <si>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</si>
  <si>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</si>
  <si>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</si>
  <si>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</si>
  <si>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</si>
  <si>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</si>
  <si>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</si>
  <si>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</si>
  <si>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</si>
  <si>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</si>
  <si>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</si>
  <si>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</si>
  <si>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</si>
  <si>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</si>
  <si>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</si>
  <si>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</si>
  <si>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</si>
  <si>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</si>
  <si>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</si>
  <si>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</si>
  <si>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</si>
  <si>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</si>
  <si>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</si>
  <si>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</si>
  <si>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</si>
  <si>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</si>
  <si>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</si>
  <si>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</si>
  <si>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</si>
  <si>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</si>
  <si>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</si>
  <si>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</si>
  <si>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</si>
  <si>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</si>
  <si>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</si>
  <si>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</si>
  <si>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</si>
  <si>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</si>
  <si>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</si>
  <si>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</si>
  <si>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</si>
  <si>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</si>
  <si>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</si>
  <si>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</si>
  <si>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</si>
  <si>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</si>
  <si>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</si>
  <si>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</si>
  <si>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</si>
  <si>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</si>
  <si>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</si>
  <si>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</si>
  <si>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</si>
  <si>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</si>
  <si>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</si>
  <si>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</si>
  <si>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</si>
  <si>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</si>
  <si>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</si>
  <si>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</si>
  <si>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</si>
  <si>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</si>
  <si>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</si>
  <si>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</si>
  <si>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</si>
  <si>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</si>
  <si>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</si>
  <si>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</si>
  <si>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</si>
  <si>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</si>
  <si>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</si>
  <si>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</si>
  <si>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</si>
  <si>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</si>
  <si>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</si>
  <si>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</si>
  <si>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</si>
  <si>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</si>
  <si>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</si>
  <si>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</si>
  <si>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</si>
  <si>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</si>
  <si>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</si>
  <si>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</si>
  <si>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</si>
  <si>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</si>
  <si>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</si>
  <si>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</si>
  <si>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</si>
  <si>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</si>
  <si>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</si>
  <si>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</si>
  <si>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</si>
  <si>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</si>
  <si>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</si>
  <si>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</si>
  <si>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</si>
  <si>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</si>
  <si>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</si>
  <si>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</si>
  <si>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</si>
  <si>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</si>
  <si>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</si>
  <si>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</si>
  <si>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</si>
  <si>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</si>
  <si>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</si>
  <si>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</si>
  <si>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</si>
  <si>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</si>
  <si>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</si>
  <si>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</si>
  <si>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</si>
  <si>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</si>
  <si>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</si>
  <si>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</si>
  <si>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</si>
  <si>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</si>
  <si>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</si>
  <si>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</si>
  <si>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</si>
  <si>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</si>
  <si>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</si>
  <si>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</si>
  <si>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</si>
  <si>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</si>
  <si>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</si>
  <si>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</si>
  <si>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</si>
  <si>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</si>
  <si>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</si>
  <si>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</si>
  <si>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</si>
  <si>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</si>
  <si>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</si>
  <si>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</si>
  <si>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</si>
  <si>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</si>
  <si>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</si>
  <si>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</si>
  <si>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</si>
  <si>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</si>
  <si>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</si>
  <si>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</si>
  <si>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</si>
  <si>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</si>
  <si>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</si>
  <si>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</si>
  <si>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</si>
  <si>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</si>
  <si>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</si>
  <si>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</si>
  <si>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</si>
  <si>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</si>
  <si>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</si>
  <si>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</si>
  <si>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</si>
  <si>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</si>
  <si>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</si>
  <si>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</si>
  <si>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</si>
  <si>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</si>
  <si>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</si>
  <si>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</si>
  <si>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</si>
  <si>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</si>
  <si>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</si>
  <si>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</si>
  <si>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</si>
  <si>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</si>
  <si>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</si>
  <si>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</si>
  <si>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</si>
  <si>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</si>
  <si>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</si>
  <si>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</si>
  <si>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</si>
  <si>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</si>
  <si>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</si>
  <si>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</si>
  <si>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</si>
  <si>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</si>
  <si>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</si>
  <si>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</si>
  <si>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</si>
  <si>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</si>
  <si>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</si>
  <si>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</si>
  <si>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</si>
  <si>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</si>
  <si>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</si>
  <si>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</si>
  <si>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</si>
  <si>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</si>
  <si>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</si>
  <si>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</si>
  <si>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</si>
  <si>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</si>
  <si>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</si>
  <si>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</si>
  <si>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</si>
  <si>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</si>
  <si>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</si>
  <si>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</si>
  <si>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</si>
  <si>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</si>
  <si>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</si>
  <si>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</si>
  <si>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</si>
  <si>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</si>
  <si>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</si>
  <si>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</si>
  <si>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</si>
  <si>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</si>
  <si>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</si>
  <si>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</si>
  <si>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</si>
  <si>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</si>
  <si>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</si>
  <si>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</si>
  <si>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</si>
  <si>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</si>
  <si>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</si>
  <si>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</si>
  <si>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</si>
  <si>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</si>
  <si>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</si>
  <si>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</si>
  <si>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</si>
  <si>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</si>
  <si>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</si>
  <si>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</si>
  <si>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</si>
  <si>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</si>
  <si>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</si>
  <si>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</si>
  <si>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</si>
  <si>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</si>
  <si>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</si>
  <si>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</si>
  <si>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</si>
  <si>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</si>
  <si>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</si>
  <si>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</si>
  <si>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</si>
  <si>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</si>
  <si>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</si>
  <si>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</si>
  <si>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</si>
  <si>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</si>
  <si>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</si>
  <si>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</si>
  <si>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</si>
  <si>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</si>
  <si>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</si>
  <si>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</si>
  <si>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</si>
  <si>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</si>
  <si>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</si>
  <si>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</si>
  <si>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</si>
  <si>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</si>
  <si>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</si>
  <si>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</si>
  <si>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</si>
  <si>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</si>
  <si>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</si>
  <si>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</si>
  <si>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</si>
  <si>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</si>
  <si>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</si>
  <si>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</si>
  <si>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</si>
  <si>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</si>
  <si>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</si>
  <si>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</si>
  <si>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</si>
  <si>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</si>
  <si>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</si>
  <si>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</si>
  <si>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</si>
  <si>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</si>
  <si>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</si>
  <si>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</si>
  <si>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</si>
  <si>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</si>
  <si>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</si>
  <si>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</si>
  <si>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</si>
  <si>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</si>
  <si>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</si>
  <si>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</si>
  <si>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</si>
  <si>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</si>
  <si>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</si>
  <si>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</si>
  <si>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</si>
  <si>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</si>
  <si>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</si>
  <si>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</si>
  <si>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</si>
  <si>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</si>
  <si>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</si>
  <si>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</si>
  <si>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</si>
  <si>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</si>
  <si>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</si>
  <si>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</si>
  <si>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</si>
  <si>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</si>
  <si>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</si>
  <si>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</si>
  <si>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</si>
  <si>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</si>
  <si>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</si>
  <si>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</si>
  <si>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</si>
  <si>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</si>
  <si>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</si>
  <si>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</si>
  <si>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</si>
  <si>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</si>
  <si>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</si>
  <si>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</si>
  <si>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</si>
  <si>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</si>
  <si>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</si>
  <si>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</si>
  <si>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</si>
  <si>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</si>
  <si>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</si>
  <si>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</si>
  <si>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</si>
  <si>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</si>
  <si>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</si>
  <si>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</si>
  <si>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</si>
  <si>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</si>
  <si>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</si>
  <si>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</si>
  <si>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</si>
  <si>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</si>
  <si>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</si>
  <si>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</si>
  <si>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</si>
  <si>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</si>
  <si>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</si>
  <si>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</si>
  <si>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</si>
  <si>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</si>
  <si>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</si>
  <si>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</si>
  <si>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</si>
  <si>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</si>
  <si>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</si>
  <si>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</si>
  <si>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</si>
  <si>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</si>
  <si>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</si>
  <si>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</si>
  <si>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</si>
  <si>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</si>
  <si>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</si>
  <si>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</si>
  <si>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</si>
  <si>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</si>
  <si>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</si>
  <si>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</si>
  <si>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</si>
  <si>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</si>
  <si>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</si>
  <si>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</si>
  <si>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</si>
  <si>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</si>
  <si>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</si>
  <si>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</si>
  <si>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</si>
  <si>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</si>
  <si>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</si>
  <si>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</si>
  <si>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</si>
  <si>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</si>
  <si>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</si>
  <si>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</si>
  <si>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</si>
  <si>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</si>
  <si>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</si>
  <si>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</si>
  <si>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</si>
  <si>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</si>
  <si>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</si>
  <si>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</si>
  <si>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</si>
  <si>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</si>
  <si>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</si>
  <si>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</si>
  <si>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</si>
  <si>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</si>
  <si>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</si>
  <si>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</si>
  <si>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</si>
  <si>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</si>
  <si>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</si>
  <si>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</si>
  <si>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</si>
  <si>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</si>
  <si>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</si>
  <si>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</si>
  <si>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</si>
  <si>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</si>
  <si>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</si>
  <si>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</si>
  <si>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</si>
  <si>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</si>
  <si>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</si>
  <si>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</si>
  <si>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</si>
  <si>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</si>
  <si>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</si>
  <si>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</si>
  <si>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</si>
  <si>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</si>
  <si>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</si>
  <si>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</si>
  <si>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</si>
  <si>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</si>
  <si>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</si>
  <si>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</si>
  <si>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</si>
  <si>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</si>
  <si>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</si>
  <si>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</si>
  <si>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</si>
  <si>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</si>
  <si>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</si>
  <si>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</si>
  <si>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</si>
  <si>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</si>
  <si>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</si>
  <si>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</si>
  <si>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</si>
  <si>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</si>
  <si>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</si>
  <si>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</si>
  <si>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</si>
  <si>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</si>
  <si>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</si>
  <si>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</si>
  <si>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</si>
  <si>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</si>
  <si>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</si>
  <si>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</si>
  <si>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</si>
  <si>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</si>
  <si>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</si>
  <si>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</si>
  <si>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</si>
  <si>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</si>
  <si>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</si>
  <si>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</si>
  <si>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</si>
  <si>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</si>
  <si>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</si>
  <si>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</si>
  <si>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</si>
  <si>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</si>
  <si>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</si>
  <si>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</si>
  <si>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</si>
  <si>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</si>
  <si>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</si>
  <si>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</si>
  <si>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</si>
  <si>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</si>
  <si>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</si>
  <si>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</si>
  <si>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</si>
  <si>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</si>
  <si>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</si>
  <si>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</si>
  <si>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</si>
  <si>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</si>
  <si>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</si>
  <si>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</si>
  <si>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</si>
  <si>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</si>
  <si>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</si>
  <si>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</si>
  <si>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</si>
  <si>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</si>
  <si>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</si>
  <si>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</si>
  <si>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</si>
  <si>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</si>
  <si>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</si>
  <si>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</si>
  <si>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</si>
  <si>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</si>
  <si>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</si>
  <si>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</si>
  <si>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</si>
  <si>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</si>
  <si>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</si>
  <si>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</si>
  <si>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</si>
  <si>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</si>
  <si>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</si>
  <si>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</si>
  <si>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</si>
  <si>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</si>
  <si>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</si>
  <si>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</si>
  <si>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</si>
  <si>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</si>
  <si>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</si>
  <si>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</si>
  <si>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</si>
  <si>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</si>
  <si>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</si>
  <si>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</si>
  <si>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</si>
  <si>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</si>
  <si>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</si>
  <si>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</si>
  <si>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</si>
  <si>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</si>
  <si>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</si>
  <si>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</si>
  <si>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</si>
  <si>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</si>
  <si>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</si>
  <si>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</si>
  <si>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</si>
  <si>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</si>
  <si>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</si>
  <si>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</si>
  <si>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</si>
  <si>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</si>
  <si>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</si>
  <si>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</si>
  <si>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</si>
  <si>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</si>
  <si>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</si>
  <si>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</si>
  <si>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</si>
  <si>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</si>
  <si>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</si>
  <si>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</si>
  <si>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</si>
  <si>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</si>
  <si>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</si>
  <si>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</si>
  <si>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</si>
  <si>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</si>
  <si>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</si>
  <si>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</si>
  <si>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</si>
  <si>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</si>
  <si>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</si>
  <si>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</si>
  <si>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</si>
  <si>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</si>
  <si>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</si>
  <si>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</si>
  <si>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</si>
  <si>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</si>
  <si>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</si>
  <si>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</si>
  <si>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</si>
  <si>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</si>
  <si>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</si>
  <si>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</si>
  <si>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</si>
  <si>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</si>
  <si>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</si>
  <si>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</si>
  <si>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</si>
  <si>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</si>
  <si>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</si>
  <si>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</si>
  <si>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</si>
  <si>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</si>
  <si>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</si>
  <si>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</si>
  <si>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</si>
  <si>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</si>
  <si>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</si>
  <si>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</si>
  <si>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</si>
  <si>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</si>
  <si>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</si>
  <si>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</si>
  <si>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</si>
  <si>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</si>
  <si>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</si>
  <si>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</si>
  <si>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</si>
  <si>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</si>
  <si>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</si>
  <si>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</si>
  <si>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</si>
  <si>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</si>
  <si>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</si>
  <si>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</si>
  <si>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</si>
  <si>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</si>
  <si>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</si>
  <si>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</si>
  <si>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</si>
  <si>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</si>
  <si>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</si>
  <si>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</si>
  <si>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</si>
  <si>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</si>
  <si>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</si>
  <si>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</si>
  <si>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</si>
  <si>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</si>
  <si>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</si>
  <si>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</si>
  <si>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</si>
  <si>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</si>
  <si>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</si>
  <si>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</si>
  <si>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</si>
  <si>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</si>
  <si>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</si>
  <si>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</si>
  <si>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</si>
  <si>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</si>
  <si>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</si>
  <si>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</si>
  <si>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</si>
  <si>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</si>
  <si>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</si>
  <si>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</si>
  <si>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</si>
  <si>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</si>
  <si>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</si>
  <si>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</si>
  <si>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</si>
  <si>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</si>
  <si>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</si>
  <si>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</si>
  <si>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</si>
  <si>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</si>
  <si>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</si>
  <si>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</si>
  <si>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</si>
  <si>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</si>
  <si>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</si>
  <si>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</si>
  <si>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</si>
  <si>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</si>
  <si>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</si>
  <si>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</si>
  <si>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</si>
  <si>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</si>
  <si>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</si>
  <si>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</si>
  <si>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</si>
  <si>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</si>
  <si>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</si>
  <si>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</si>
  <si>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</si>
  <si>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</si>
  <si>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</si>
  <si>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</si>
  <si>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</si>
  <si>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</si>
  <si>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</si>
  <si>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</si>
  <si>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</si>
  <si>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</si>
  <si>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</si>
  <si>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</si>
  <si>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</si>
  <si>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</si>
  <si>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</si>
  <si>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</si>
  <si>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</si>
  <si>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</si>
  <si>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</si>
  <si>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</si>
  <si>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</si>
  <si>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</si>
  <si>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</si>
  <si>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</si>
  <si>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</si>
  <si>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</si>
  <si>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</si>
  <si>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</si>
  <si>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</si>
  <si>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</si>
  <si>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</si>
  <si>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</si>
  <si>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</si>
  <si>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</si>
  <si>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</si>
  <si>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</si>
  <si>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</si>
  <si>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</si>
  <si>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</si>
  <si>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</si>
  <si>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</si>
  <si>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</si>
  <si>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</si>
  <si>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</si>
  <si>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</si>
  <si>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</si>
  <si>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</si>
  <si>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</si>
  <si>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</si>
  <si>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</si>
  <si>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</si>
  <si>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</si>
  <si>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</si>
  <si>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</si>
  <si>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</si>
  <si>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</si>
  <si>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</si>
  <si>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</si>
  <si>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</si>
  <si>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</si>
  <si>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</si>
  <si>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</si>
  <si>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</si>
  <si>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</si>
  <si>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</si>
  <si>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</si>
  <si>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</si>
  <si>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</si>
  <si>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</si>
  <si>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</si>
  <si>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</si>
  <si>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</si>
  <si>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</si>
  <si>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</si>
  <si>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</si>
  <si>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</si>
  <si>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</si>
  <si>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</si>
  <si>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</si>
  <si>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</si>
  <si>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</si>
  <si>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</si>
  <si>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</si>
  <si>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</si>
  <si>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</si>
  <si>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</si>
  <si>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</si>
  <si>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</si>
  <si>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</si>
  <si>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</si>
  <si>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</si>
  <si>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</si>
  <si>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</si>
  <si>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</si>
  <si>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</si>
  <si>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</si>
  <si>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</si>
  <si>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</si>
  <si>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</si>
  <si>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</si>
  <si>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</si>
  <si>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</si>
  <si>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</si>
  <si>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</si>
  <si>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</si>
  <si>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</si>
  <si>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</si>
  <si>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</si>
  <si>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</si>
  <si>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</si>
  <si>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</si>
  <si>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</si>
  <si>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</si>
  <si>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</si>
  <si>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</si>
  <si>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</si>
  <si>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</si>
  <si>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</si>
  <si>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</si>
  <si>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</si>
  <si>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</si>
  <si>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</si>
  <si>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</si>
  <si>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</si>
  <si>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</si>
  <si>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</si>
  <si>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</si>
  <si>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</si>
  <si>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</si>
  <si>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</si>
  <si>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</si>
  <si>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</si>
  <si>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</si>
  <si>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</si>
  <si>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</si>
  <si>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</si>
  <si>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</si>
  <si>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</si>
  <si>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</si>
  <si>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</si>
  <si>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</si>
  <si>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</si>
  <si>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</si>
  <si>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</si>
  <si>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</si>
  <si>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</si>
  <si>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</si>
  <si>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</si>
  <si>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</si>
  <si>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</si>
  <si>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</si>
  <si>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</si>
  <si>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</si>
  <si>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</si>
  <si>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</si>
  <si>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</si>
  <si>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</si>
  <si>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</si>
  <si>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</si>
  <si>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</si>
  <si>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</si>
  <si>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</si>
  <si>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</si>
  <si>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</si>
  <si>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</si>
  <si>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</si>
  <si>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</si>
  <si>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</si>
  <si>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</si>
  <si>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</si>
  <si>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</si>
  <si>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</si>
  <si>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</si>
  <si>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</si>
  <si>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</si>
  <si>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</si>
  <si>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</si>
  <si>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</si>
  <si>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</si>
  <si>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</si>
  <si>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</si>
  <si>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</si>
  <si>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</si>
  <si>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</si>
  <si>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</si>
  <si>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</si>
  <si>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</si>
  <si>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</si>
  <si>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</si>
  <si>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</si>
  <si>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</si>
  <si>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</si>
  <si>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</si>
  <si>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</si>
  <si>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</si>
  <si>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</si>
  <si>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</si>
  <si>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</si>
  <si>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</si>
  <si>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</si>
  <si>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</si>
  <si>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</si>
  <si>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</si>
  <si>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</si>
  <si>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</si>
  <si>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</si>
  <si>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</si>
  <si>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</si>
  <si>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</si>
  <si>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</si>
  <si>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</si>
  <si>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</si>
  <si>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</si>
  <si>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</si>
  <si>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</si>
  <si>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</si>
  <si>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</si>
  <si>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</si>
  <si>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</si>
  <si>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</si>
  <si>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</si>
  <si>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</si>
  <si>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</si>
  <si>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</si>
  <si>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</si>
  <si>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</si>
  <si>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</si>
  <si>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</si>
  <si>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</si>
  <si>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</si>
  <si>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</si>
  <si>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</si>
  <si>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</si>
  <si>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</si>
  <si>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</si>
  <si>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</si>
  <si>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</si>
  <si>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</si>
  <si>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</si>
  <si>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</si>
  <si>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</si>
  <si>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</si>
  <si>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</si>
  <si>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</si>
  <si>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</si>
  <si>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</si>
  <si>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</si>
  <si>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</si>
  <si>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</si>
  <si>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</si>
  <si>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</si>
  <si>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</si>
  <si>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</si>
  <si>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</si>
  <si>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</si>
  <si>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</si>
  <si>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</si>
  <si>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</si>
  <si>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</si>
  <si>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</si>
  <si>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</si>
  <si>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</si>
  <si>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</si>
  <si>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</si>
  <si>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</si>
  <si>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</si>
  <si>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</si>
  <si>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</si>
  <si>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</si>
  <si>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</si>
  <si>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</si>
  <si>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</si>
  <si>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</si>
  <si>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</si>
  <si>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</si>
  <si>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</si>
  <si>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</si>
  <si>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</si>
  <si>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</si>
  <si>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</si>
  <si>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</si>
  <si>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</si>
  <si>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</si>
  <si>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</si>
  <si>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</si>
  <si>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</si>
  <si>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</si>
  <si>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</si>
  <si>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</si>
  <si>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</si>
  <si>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</si>
  <si>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</si>
  <si>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</si>
  <si>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</si>
  <si>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</si>
  <si>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</si>
  <si>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</si>
  <si>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</si>
  <si>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</si>
  <si>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</si>
  <si>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</si>
  <si>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</si>
  <si>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</si>
  <si>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</si>
  <si>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</si>
  <si>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</si>
  <si>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</si>
  <si>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</si>
  <si>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</si>
  <si>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</si>
  <si>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</si>
  <si>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</si>
  <si>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</si>
  <si>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</si>
  <si>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</si>
  <si>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</si>
  <si>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</si>
  <si>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</si>
  <si>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</si>
  <si>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</si>
  <si>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</si>
  <si>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</si>
  <si>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</si>
  <si>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</si>
  <si>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</si>
  <si>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</si>
  <si>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</si>
  <si>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</si>
  <si>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</si>
  <si>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</si>
  <si>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</si>
  <si>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</si>
  <si>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</si>
  <si>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</si>
  <si>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</si>
  <si>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</si>
  <si>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</si>
  <si>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</si>
  <si>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</si>
  <si>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</si>
  <si>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</si>
  <si>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</si>
  <si>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</si>
  <si>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</si>
  <si>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</si>
  <si>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</si>
  <si>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</si>
  <si>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</si>
  <si>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</si>
  <si>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</si>
  <si>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</si>
  <si>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</si>
  <si>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</si>
  <si>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</si>
  <si>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</si>
  <si>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</si>
  <si>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</si>
  <si>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</si>
  <si>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</si>
  <si>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</si>
  <si>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</si>
  <si>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</si>
  <si>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</si>
  <si>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</si>
  <si>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</si>
  <si>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</si>
  <si>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</si>
  <si>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</si>
  <si>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</si>
  <si>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</si>
  <si>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</si>
  <si>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</si>
  <si>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</si>
  <si>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</si>
  <si>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</si>
  <si>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</si>
  <si>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</si>
  <si>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</si>
  <si>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</si>
  <si>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</si>
  <si>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</si>
  <si>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</si>
  <si>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</si>
  <si>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</si>
  <si>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</si>
  <si>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</si>
  <si>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</si>
  <si>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</si>
  <si>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</si>
  <si>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</si>
  <si>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</si>
  <si>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</si>
  <si>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</si>
  <si>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</si>
  <si>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</si>
  <si>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</si>
  <si>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</si>
  <si>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</si>
  <si>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</si>
  <si>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</si>
  <si>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</si>
  <si>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</si>
  <si>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</si>
  <si>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</si>
  <si>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</si>
  <si>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</si>
  <si>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</si>
  <si>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</si>
  <si>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</si>
  <si>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</si>
  <si>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</si>
  <si>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</si>
  <si>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</si>
  <si>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</si>
  <si>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</si>
  <si>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</si>
  <si>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</si>
  <si>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</si>
  <si>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</si>
  <si>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</si>
  <si>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</si>
  <si>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</si>
  <si>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</si>
  <si>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</si>
  <si>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</si>
  <si>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</si>
  <si>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</si>
  <si>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</si>
  <si>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</si>
  <si>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</si>
  <si>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</si>
  <si>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</si>
  <si>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</si>
  <si>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</si>
  <si>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</si>
  <si>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</si>
  <si>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</si>
  <si>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</si>
  <si>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</si>
  <si>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</si>
  <si>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</si>
  <si>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</si>
  <si>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</si>
  <si>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</si>
  <si>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</si>
  <si>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</si>
  <si>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</si>
  <si>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</si>
  <si>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</si>
  <si>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</si>
  <si>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</si>
  <si>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</si>
  <si>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</si>
  <si>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</si>
  <si>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</si>
  <si>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</si>
  <si>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</si>
  <si>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</si>
  <si>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</si>
  <si>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</si>
  <si>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</si>
  <si>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</si>
  <si>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</si>
  <si>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</si>
  <si>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</si>
  <si>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</si>
  <si>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</si>
  <si>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</si>
  <si>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</si>
  <si>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</si>
  <si>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</si>
  <si>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</si>
  <si>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</si>
  <si>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</si>
  <si>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</si>
  <si>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</si>
  <si>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</si>
  <si>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</si>
  <si>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</si>
  <si>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</si>
  <si>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</si>
  <si>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</si>
  <si>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</si>
  <si>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</si>
  <si>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</si>
  <si>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</si>
  <si>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</si>
  <si>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</si>
  <si>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</si>
  <si>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</si>
  <si>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</si>
  <si>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</si>
  <si>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</si>
  <si>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</si>
  <si>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</si>
  <si>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</si>
  <si>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</si>
  <si>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</si>
  <si>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</si>
  <si>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</si>
  <si>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</si>
  <si>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</si>
  <si>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</si>
  <si>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</si>
  <si>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</si>
  <si>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</si>
  <si>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</si>
  <si>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</si>
  <si>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</si>
  <si>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</si>
  <si>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</si>
  <si>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</si>
  <si>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</si>
  <si>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</si>
  <si>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</si>
  <si>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</si>
  <si>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</si>
  <si>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</si>
  <si>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</si>
  <si>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</si>
  <si>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</si>
  <si>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</si>
  <si>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</si>
  <si>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</si>
  <si>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</si>
  <si>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</si>
  <si>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</si>
  <si>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</si>
  <si>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</si>
  <si>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</si>
  <si>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</si>
  <si>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</si>
  <si>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</si>
  <si>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</si>
  <si>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</si>
  <si>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</si>
  <si>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</si>
  <si>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</si>
  <si>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</si>
  <si>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</si>
  <si>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</si>
  <si>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</si>
  <si>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</si>
  <si>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</si>
  <si>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</si>
  <si>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</si>
  <si>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</si>
  <si>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</si>
  <si>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</si>
  <si>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</si>
  <si>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</si>
  <si>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</si>
  <si>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</si>
  <si>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</si>
  <si>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</si>
  <si>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</si>
  <si>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</si>
  <si>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</si>
  <si>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</si>
  <si>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</si>
  <si>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</si>
  <si>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</si>
  <si>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</si>
  <si>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</si>
  <si>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</si>
  <si>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</si>
  <si>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</si>
  <si>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</si>
  <si>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</si>
  <si>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</si>
  <si>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</si>
  <si>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</si>
  <si>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</si>
  <si>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</si>
  <si>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</si>
  <si>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</si>
  <si>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</si>
  <si>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</si>
  <si>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</si>
  <si>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</si>
  <si>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</si>
  <si>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</si>
  <si>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</si>
  <si>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</si>
  <si>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</si>
  <si>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</si>
  <si>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</si>
  <si>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</si>
  <si>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</si>
  <si>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</si>
  <si>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</si>
  <si>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</si>
  <si>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</si>
  <si>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</si>
  <si>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</si>
  <si>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</si>
  <si>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</si>
  <si>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</si>
  <si>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</si>
  <si>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</si>
  <si>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</si>
  <si>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</si>
  <si>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</si>
  <si>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</si>
  <si>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</si>
  <si>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</si>
  <si>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</si>
  <si>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</si>
  <si>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</si>
  <si>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</si>
  <si>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</si>
  <si>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</si>
  <si>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</si>
  <si>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</si>
  <si>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</si>
  <si>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</si>
  <si>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</si>
  <si>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</si>
  <si>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</si>
  <si>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</si>
  <si>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</si>
  <si>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</si>
  <si>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</si>
  <si>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</si>
  <si>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</si>
  <si>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</si>
  <si>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</si>
  <si>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</si>
  <si>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</si>
  <si>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</si>
  <si>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</si>
  <si>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</si>
  <si>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</si>
  <si>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</si>
  <si>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</si>
  <si>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</si>
  <si>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</si>
  <si>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</si>
  <si>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</si>
  <si>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</si>
  <si>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</si>
  <si>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</si>
  <si>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</si>
  <si>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</si>
  <si>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</si>
  <si>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</si>
  <si>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</si>
  <si>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</si>
  <si>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</si>
  <si>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</si>
  <si>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</si>
  <si>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</si>
  <si>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</si>
  <si>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</si>
  <si>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</si>
  <si>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</si>
  <si>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</si>
  <si>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</si>
  <si>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</si>
  <si>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</si>
  <si>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</si>
  <si>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</si>
  <si>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</si>
  <si>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</si>
  <si>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</si>
  <si>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</si>
  <si>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</si>
  <si>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</si>
  <si>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</si>
  <si>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</si>
  <si>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</si>
  <si>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</si>
  <si>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</si>
  <si>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</si>
  <si>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</si>
  <si>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</si>
  <si>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</si>
  <si>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</si>
  <si>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</si>
  <si>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</si>
  <si>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</si>
  <si>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</si>
  <si>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</si>
  <si>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</si>
  <si>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</si>
  <si>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</si>
  <si>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</si>
  <si>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</si>
  <si>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</si>
  <si>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</si>
  <si>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</si>
  <si>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</si>
  <si>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</si>
  <si>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</si>
  <si>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</si>
  <si>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</si>
  <si>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</si>
  <si>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</si>
  <si>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</si>
  <si>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</si>
  <si>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</si>
  <si>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</si>
  <si>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</si>
  <si>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</si>
  <si>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</si>
  <si>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</si>
  <si>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</si>
  <si>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</si>
  <si>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</si>
  <si>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</si>
  <si>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</si>
  <si>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</si>
  <si>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</si>
  <si>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</si>
  <si>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</si>
  <si>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</si>
  <si>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</si>
  <si>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</si>
  <si>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</si>
  <si>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</si>
  <si>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</si>
  <si>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</si>
  <si>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</si>
  <si>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</si>
  <si>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</si>
  <si>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</si>
  <si>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</si>
  <si>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</si>
  <si>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</si>
  <si>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</si>
  <si>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</si>
  <si>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</si>
  <si>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</si>
  <si>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</si>
  <si>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</si>
  <si>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</si>
  <si>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</si>
  <si>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</si>
  <si>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</si>
  <si>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</si>
  <si>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</si>
  <si>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</si>
  <si>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</si>
  <si>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</si>
  <si>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</si>
  <si>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</si>
  <si>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</si>
  <si>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</si>
  <si>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</si>
  <si>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</si>
  <si>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</si>
  <si>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</si>
  <si>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</si>
  <si>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</si>
  <si>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</si>
  <si>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</si>
  <si>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</si>
  <si>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</si>
  <si>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</si>
  <si>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</si>
  <si>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</si>
  <si>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</si>
  <si>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</si>
  <si>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</si>
  <si>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</si>
  <si>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</si>
  <si>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</si>
  <si>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</si>
  <si>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</si>
  <si>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</si>
  <si>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</si>
  <si>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</si>
  <si>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</si>
  <si>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</si>
  <si>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</si>
  <si>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</si>
  <si>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</si>
  <si>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</si>
  <si>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</si>
  <si>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</si>
  <si>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</si>
  <si>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</si>
  <si>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</si>
  <si>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</si>
  <si>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</si>
  <si>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</si>
  <si>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</si>
  <si>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</si>
  <si>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</si>
  <si>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</si>
  <si>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</si>
  <si>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</si>
  <si>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</si>
  <si>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</si>
  <si>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</si>
  <si>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</si>
  <si>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</si>
  <si>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</si>
  <si>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</si>
  <si>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</si>
  <si>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</si>
  <si>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</si>
  <si>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</si>
  <si>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</si>
  <si>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</si>
  <si>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</si>
  <si>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</si>
  <si>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</si>
  <si>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</si>
  <si>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</si>
  <si>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</si>
  <si>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</si>
  <si>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</si>
  <si>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</si>
  <si>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</si>
  <si>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</si>
  <si>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</si>
  <si>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</si>
  <si>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</si>
  <si>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</si>
  <si>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</si>
  <si>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</si>
  <si>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</si>
  <si>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</si>
  <si>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</si>
  <si>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</si>
  <si>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</si>
  <si>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</si>
  <si>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</si>
  <si>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</si>
  <si>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</si>
  <si>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</si>
  <si>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</si>
  <si>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</si>
  <si>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</si>
  <si>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</si>
  <si>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</si>
  <si>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</si>
  <si>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</si>
  <si>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</si>
  <si>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</si>
  <si>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</si>
  <si>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</si>
  <si>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</si>
  <si>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</si>
  <si>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</si>
  <si>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</si>
  <si>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</si>
  <si>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</si>
  <si>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</si>
  <si>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</si>
  <si>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</si>
  <si>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</si>
  <si>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</si>
  <si>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</si>
  <si>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</si>
  <si>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</si>
  <si>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</si>
  <si>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</si>
  <si>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</si>
  <si>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</si>
  <si>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</si>
  <si>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</si>
  <si>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</si>
  <si>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</si>
  <si>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</si>
  <si>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</si>
  <si>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</si>
  <si>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</si>
  <si>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</si>
  <si>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</si>
  <si>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</si>
  <si>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</si>
  <si>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</si>
  <si>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</si>
  <si>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</si>
  <si>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</si>
  <si>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</si>
  <si>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</si>
  <si>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</si>
  <si>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</si>
  <si>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</si>
  <si>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</si>
  <si>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</si>
  <si>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</si>
  <si>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</si>
  <si>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</si>
  <si>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</si>
  <si>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</si>
  <si>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</si>
  <si>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</si>
  <si>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</si>
  <si>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</si>
  <si>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</si>
  <si>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</si>
  <si>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</si>
  <si>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</si>
  <si>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</si>
  <si>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</si>
  <si>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</si>
  <si>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</si>
  <si>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</si>
  <si>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</si>
  <si>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</si>
  <si>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</si>
  <si>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</si>
  <si>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</si>
  <si>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</si>
  <si>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</si>
  <si>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</si>
  <si>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</si>
  <si>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</si>
  <si>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</si>
  <si>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</si>
  <si>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</si>
  <si>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</si>
  <si>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</si>
  <si>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</si>
  <si>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</si>
  <si>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</si>
  <si>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</si>
  <si>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</si>
  <si>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</si>
  <si>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</si>
  <si>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</si>
  <si>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</si>
  <si>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</si>
  <si>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</si>
  <si>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</si>
  <si>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</si>
  <si>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</si>
  <si>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</si>
  <si>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</si>
  <si>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</si>
  <si>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</si>
  <si>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</si>
  <si>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</si>
  <si>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</si>
  <si>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</si>
  <si>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</si>
  <si>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</si>
  <si>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</si>
  <si>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</si>
  <si>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</si>
  <si>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</si>
  <si>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</si>
  <si>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</si>
  <si>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</si>
  <si>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</si>
  <si>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</si>
  <si>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</si>
  <si>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</si>
  <si>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</si>
  <si>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</si>
  <si>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</si>
  <si>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</si>
  <si>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</si>
  <si>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</si>
  <si>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</si>
  <si>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</si>
  <si>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</si>
  <si>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</si>
  <si>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</si>
  <si>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</si>
  <si>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</si>
  <si>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</si>
  <si>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</si>
  <si>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</si>
  <si>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</si>
  <si>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</si>
  <si>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</si>
  <si>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</si>
  <si>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</si>
  <si>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</si>
  <si>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</si>
  <si>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</si>
  <si>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</si>
  <si>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</si>
  <si>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</si>
  <si>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</si>
  <si>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</si>
  <si>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</si>
  <si>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</si>
  <si>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</si>
  <si>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</si>
  <si>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</si>
  <si>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</si>
  <si>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</si>
  <si>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</si>
  <si>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</si>
  <si>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</si>
  <si>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</si>
  <si>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</si>
  <si>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</si>
  <si>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</si>
  <si>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</si>
  <si>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</si>
  <si>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</si>
  <si>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</si>
  <si>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</si>
  <si>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</si>
  <si>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</si>
  <si>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</si>
  <si>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</si>
  <si>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</si>
  <si>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</si>
  <si>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</si>
  <si>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</si>
  <si>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</si>
  <si>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</si>
  <si>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</si>
  <si>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</si>
  <si>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</si>
  <si>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</si>
  <si>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</si>
  <si>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</si>
  <si>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</si>
  <si>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</si>
  <si>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</si>
  <si>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</si>
  <si>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</si>
  <si>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</si>
  <si>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</si>
  <si>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</si>
  <si>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</si>
  <si>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</si>
  <si>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</si>
  <si>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</si>
  <si>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</si>
  <si>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</si>
  <si>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</si>
  <si>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</si>
  <si>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</si>
  <si>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</si>
  <si>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</si>
  <si>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</si>
  <si>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</si>
  <si>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</si>
  <si>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</si>
  <si>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</si>
  <si>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</si>
  <si>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</si>
  <si>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</si>
  <si>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</si>
  <si>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</si>
  <si>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</si>
  <si>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</si>
  <si>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</si>
  <si>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</si>
  <si>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</si>
  <si>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</si>
  <si>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</si>
  <si>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</si>
  <si>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</si>
  <si>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</si>
  <si>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</si>
  <si>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</si>
  <si>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</si>
  <si>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</si>
  <si>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</si>
  <si>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</si>
  <si>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</si>
  <si>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</si>
  <si>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</si>
  <si>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</si>
  <si>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</si>
  <si>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</si>
  <si>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</si>
  <si>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</si>
  <si>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</si>
  <si>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</si>
  <si>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</si>
  <si>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</si>
  <si>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</si>
  <si>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</si>
  <si>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</si>
  <si>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</si>
  <si>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</si>
  <si>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</si>
  <si>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</si>
  <si>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</si>
  <si>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</si>
  <si>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</si>
  <si>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</si>
  <si>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</si>
  <si>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</si>
  <si>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</si>
  <si>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</si>
  <si>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</si>
  <si>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</si>
  <si>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</si>
  <si>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</si>
  <si>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</si>
  <si>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</si>
  <si>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</si>
  <si>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</si>
  <si>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</si>
  <si>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</si>
  <si>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</si>
  <si>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</si>
  <si>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</si>
  <si>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</si>
  <si>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</si>
  <si>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</si>
  <si>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</si>
  <si>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</si>
  <si>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</si>
  <si>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</si>
  <si>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</si>
  <si>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</si>
  <si>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</si>
  <si>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</si>
  <si>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</si>
  <si>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</si>
  <si>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</si>
  <si>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</si>
  <si>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</si>
  <si>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</si>
  <si>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</si>
  <si>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</si>
  <si>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</si>
  <si>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</si>
  <si>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</si>
  <si>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</si>
  <si>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</si>
  <si>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</si>
  <si>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</si>
  <si>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</si>
  <si>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</si>
  <si>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</si>
  <si>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</si>
  <si>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</si>
  <si>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</si>
  <si>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</si>
  <si>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</si>
  <si>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</si>
  <si>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</si>
  <si>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</si>
  <si>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</si>
  <si>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</si>
  <si>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</si>
  <si>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</si>
  <si>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</si>
  <si>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</si>
  <si>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</si>
  <si>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</si>
  <si>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</si>
  <si>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</si>
  <si>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</si>
  <si>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</si>
  <si>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</si>
  <si>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</si>
  <si>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</si>
  <si>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</si>
  <si>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</si>
  <si>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</si>
  <si>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</si>
  <si>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</si>
  <si>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</si>
  <si>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</si>
  <si>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</si>
  <si>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</si>
  <si>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</si>
  <si>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</si>
  <si>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</si>
  <si>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</si>
  <si>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</si>
  <si>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</si>
  <si>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</si>
  <si>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</si>
  <si>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</si>
  <si>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</si>
  <si>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</si>
  <si>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</si>
  <si>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</si>
  <si>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</si>
  <si>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</si>
  <si>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</si>
  <si>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</si>
  <si>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</si>
  <si>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</si>
  <si>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</si>
  <si>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</si>
  <si>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</si>
  <si>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</si>
  <si>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</si>
  <si>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</si>
  <si>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</si>
  <si>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</si>
  <si>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</si>
  <si>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</si>
  <si>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</si>
  <si>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</si>
  <si>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</si>
  <si>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</si>
  <si>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</si>
  <si>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</si>
  <si>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</si>
  <si>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</si>
  <si>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</si>
  <si>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</si>
  <si>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</si>
  <si>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</si>
  <si>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</si>
  <si>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</si>
  <si>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</si>
  <si>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</si>
  <si>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</si>
  <si>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</si>
  <si>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</si>
  <si>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</si>
  <si>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</si>
  <si>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</si>
  <si>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</si>
  <si>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</si>
  <si>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</si>
  <si>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</si>
  <si>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</si>
  <si>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</si>
  <si>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</si>
  <si>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</si>
  <si>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</si>
  <si>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</si>
  <si>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</si>
  <si>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</si>
  <si>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</si>
  <si>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</si>
  <si>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</si>
  <si>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</si>
  <si>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</si>
  <si>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</si>
  <si>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</si>
  <si>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</si>
  <si>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</si>
  <si>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</si>
  <si>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</si>
  <si>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</si>
  <si>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</si>
  <si>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</si>
  <si>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</si>
  <si>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</si>
  <si>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</si>
  <si>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</si>
  <si>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</si>
  <si>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</si>
  <si>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</si>
  <si>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</si>
  <si>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</si>
  <si>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</si>
  <si>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</si>
  <si>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</si>
  <si>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</si>
  <si>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</si>
  <si>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</si>
  <si>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</si>
  <si>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</si>
  <si>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</si>
  <si>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</si>
  <si>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</si>
  <si>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</si>
  <si>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</si>
  <si>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</si>
  <si>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</si>
  <si>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</si>
  <si>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</si>
  <si>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</si>
  <si>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</si>
  <si>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</si>
  <si>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</si>
  <si>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</si>
  <si>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</si>
  <si>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</si>
  <si>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</si>
  <si>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</si>
  <si>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</si>
  <si>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</si>
  <si>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</si>
  <si>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</si>
  <si>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</si>
  <si>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</si>
  <si>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</si>
  <si>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</si>
  <si>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</si>
  <si>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</si>
  <si>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</si>
  <si>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</si>
  <si>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</si>
  <si>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</si>
  <si>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</si>
  <si>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</si>
  <si>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</si>
  <si>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</si>
  <si>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</si>
  <si>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</si>
  <si>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</si>
  <si>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</si>
  <si>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</si>
  <si>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</si>
  <si>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</si>
  <si>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</si>
  <si>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</si>
  <si>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</si>
  <si>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</si>
  <si>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</si>
  <si>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</si>
  <si>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</si>
  <si>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</si>
  <si>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</si>
  <si>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</si>
  <si>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</si>
  <si>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</si>
  <si>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</si>
  <si>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</si>
  <si>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</si>
  <si>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</si>
  <si>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</si>
  <si>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</si>
  <si>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</si>
  <si>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</si>
  <si>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</si>
  <si>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</si>
  <si>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</si>
  <si>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</si>
  <si>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</si>
  <si>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</si>
  <si>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</si>
  <si>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</si>
  <si>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</si>
  <si>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</si>
  <si>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</si>
  <si>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</si>
  <si>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</si>
  <si>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</si>
  <si>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</si>
  <si>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</si>
  <si>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</si>
  <si>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</si>
  <si>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</si>
  <si>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</si>
  <si>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</si>
  <si>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</si>
  <si>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</si>
  <si>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</si>
  <si>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</si>
  <si>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</si>
  <si>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</si>
  <si>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</si>
  <si>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</si>
  <si>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</si>
  <si>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</si>
  <si>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</si>
  <si>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</si>
  <si>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</si>
  <si>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</si>
  <si>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</si>
  <si>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</si>
  <si>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</si>
  <si>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</si>
  <si>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</si>
  <si>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</si>
  <si>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</si>
  <si>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</si>
  <si>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</si>
  <si>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</si>
  <si>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</si>
  <si>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</si>
  <si>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</si>
  <si>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</si>
  <si>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</si>
  <si>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</si>
  <si>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</si>
  <si>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</si>
  <si>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</si>
  <si>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</si>
  <si>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</si>
  <si>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</si>
  <si>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</si>
  <si>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</si>
  <si>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</si>
  <si>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</si>
  <si>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</si>
  <si>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</si>
  <si>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</si>
  <si>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</si>
  <si>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</si>
  <si>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</si>
  <si>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</si>
  <si>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</si>
  <si>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</si>
  <si>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</si>
  <si>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</si>
  <si>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</si>
  <si>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</si>
  <si>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</si>
  <si>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</si>
  <si>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</si>
  <si>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</si>
  <si>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</si>
  <si>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</si>
  <si>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</si>
  <si>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</si>
  <si>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</si>
  <si>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</si>
  <si>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</si>
  <si>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</si>
  <si>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</si>
  <si>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</si>
  <si>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</si>
  <si>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</si>
  <si>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</si>
  <si>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</si>
  <si>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</si>
  <si>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</si>
  <si>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</si>
  <si>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</si>
  <si>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</si>
  <si>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</si>
  <si>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</si>
  <si>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</si>
  <si>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</si>
  <si>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</si>
  <si>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</si>
  <si>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</si>
  <si>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</si>
  <si>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</si>
  <si>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</si>
  <si>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</si>
  <si>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</si>
  <si>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</si>
  <si>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</si>
  <si>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</si>
  <si>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</si>
  <si>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</si>
  <si>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</si>
  <si>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</si>
  <si>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</si>
  <si>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</si>
  <si>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</si>
  <si>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</si>
  <si>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</si>
  <si>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</si>
  <si>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</si>
  <si>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</si>
  <si>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</si>
  <si>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</si>
  <si>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</si>
  <si>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</si>
  <si>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</si>
  <si>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</si>
  <si>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</si>
  <si>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</si>
  <si>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</si>
  <si>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</si>
  <si>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</si>
  <si>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</si>
  <si>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</si>
  <si>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</si>
  <si>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</si>
  <si>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</si>
  <si>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</si>
  <si>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</si>
  <si>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</si>
  <si>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</si>
  <si>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</si>
  <si>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</si>
  <si>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</si>
  <si>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</si>
  <si>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</si>
  <si>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</si>
  <si>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</si>
  <si>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</si>
  <si>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</si>
  <si>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</si>
  <si>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</si>
  <si>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</si>
  <si>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</si>
  <si>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</si>
  <si>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</si>
  <si>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</si>
  <si>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</si>
  <si>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</si>
  <si>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</si>
  <si>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</si>
  <si>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</si>
  <si>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</si>
  <si>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</si>
  <si>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</si>
  <si>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</si>
  <si>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</si>
  <si>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</si>
  <si>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</si>
  <si>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</si>
  <si>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</si>
  <si>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</si>
  <si>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</si>
  <si>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</si>
  <si>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</si>
  <si>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</si>
  <si>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</si>
  <si>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</si>
  <si>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</si>
  <si>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</si>
  <si>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</si>
  <si>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</si>
  <si>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</si>
  <si>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</si>
  <si>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</si>
  <si>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</si>
  <si>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</si>
  <si>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</si>
  <si>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</si>
  <si>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</si>
  <si>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</si>
  <si>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</si>
  <si>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</si>
  <si>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</si>
  <si>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</si>
  <si>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</si>
  <si>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</si>
  <si>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</si>
  <si>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</si>
  <si>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</si>
  <si>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</si>
  <si>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</si>
  <si>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</si>
  <si>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</si>
  <si>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</si>
  <si>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</si>
  <si>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</si>
  <si>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</si>
  <si>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</si>
  <si>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</si>
  <si>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</si>
  <si>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</si>
  <si>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</si>
  <si>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</si>
  <si>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</si>
  <si>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</si>
  <si>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</si>
  <si>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</si>
  <si>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</si>
  <si>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</si>
  <si>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</si>
  <si>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</si>
  <si>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</si>
  <si>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</si>
  <si>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</si>
  <si>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</si>
  <si>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</si>
  <si>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</si>
  <si>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</si>
  <si>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</si>
  <si>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</si>
  <si>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</si>
  <si>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</si>
  <si>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</si>
  <si>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</si>
  <si>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</si>
  <si>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</si>
  <si>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</si>
  <si>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</si>
  <si>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</si>
  <si>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</si>
  <si>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</si>
  <si>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</si>
  <si>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</si>
  <si>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</si>
  <si>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</si>
  <si>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</si>
  <si>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</si>
  <si>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</si>
  <si>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</si>
  <si>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</si>
  <si>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</si>
  <si>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</si>
  <si>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</si>
  <si>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</si>
  <si>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</si>
  <si>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</si>
  <si>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</si>
  <si>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</si>
  <si>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</si>
  <si>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</si>
  <si>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</si>
  <si>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</si>
  <si>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</si>
  <si>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</si>
  <si>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</si>
  <si>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</si>
  <si>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</si>
  <si>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</si>
  <si>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</si>
  <si>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</si>
  <si>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</si>
  <si>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</si>
  <si>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</si>
  <si>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</si>
  <si>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</si>
  <si>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</si>
  <si>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</si>
  <si>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</si>
  <si>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</si>
  <si>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</si>
  <si>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</si>
  <si>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</si>
  <si>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</si>
  <si>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</si>
  <si>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</si>
  <si>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</si>
  <si>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</si>
  <si>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</si>
  <si>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</si>
  <si>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</si>
  <si>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</si>
  <si>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</si>
  <si>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</si>
  <si>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</si>
  <si>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</si>
  <si>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</si>
  <si>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</si>
  <si>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</si>
  <si>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</si>
  <si>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</si>
  <si>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</si>
  <si>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</si>
  <si>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</si>
  <si>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</si>
  <si>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</si>
  <si>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</si>
  <si>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</si>
  <si>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</si>
  <si>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</si>
  <si>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</si>
  <si>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</si>
  <si>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</si>
  <si>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</si>
  <si>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</si>
  <si>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</si>
  <si>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</si>
  <si>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</si>
  <si>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</si>
  <si>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</si>
  <si>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</si>
  <si>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</si>
  <si>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</si>
  <si>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</si>
  <si>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</si>
  <si>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</si>
  <si>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</si>
  <si>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</si>
  <si>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</si>
  <si>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</si>
  <si>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</si>
  <si>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</si>
  <si>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</si>
  <si>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</si>
  <si>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</si>
  <si>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</si>
  <si>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</si>
  <si>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</si>
  <si>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</si>
  <si>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</si>
  <si>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</si>
  <si>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</si>
  <si>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</si>
  <si>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</si>
  <si>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</si>
  <si>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</si>
  <si>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</si>
  <si>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</si>
  <si>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</si>
  <si>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</si>
  <si>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</si>
  <si>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</si>
  <si>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</si>
  <si>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</si>
  <si>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</si>
  <si>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</si>
  <si>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</si>
  <si>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</si>
  <si>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</si>
  <si>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</si>
  <si>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</si>
  <si>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</si>
  <si>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</si>
  <si>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</si>
  <si>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</si>
  <si>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</si>
  <si>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</si>
  <si>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</si>
  <si>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</si>
  <si>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</si>
  <si>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</si>
  <si>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</si>
  <si>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</si>
  <si>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</si>
  <si>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</si>
  <si>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</si>
  <si>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</si>
  <si>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</si>
  <si>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</si>
  <si>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</si>
  <si>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</si>
  <si>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</si>
  <si>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</si>
  <si>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</si>
  <si>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</si>
  <si>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</si>
  <si>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</si>
  <si>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</si>
  <si>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</si>
  <si>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</si>
  <si>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</si>
  <si>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</si>
  <si>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</si>
  <si>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</si>
  <si>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</si>
  <si>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</si>
  <si>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</si>
  <si>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</si>
  <si>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</si>
  <si>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</si>
  <si>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</si>
  <si>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</si>
  <si>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</si>
  <si>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</si>
  <si>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</si>
  <si>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</si>
  <si>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</si>
  <si>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</si>
  <si>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</si>
  <si>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</si>
  <si>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</si>
  <si>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</si>
  <si>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</si>
  <si>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</si>
  <si>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</si>
  <si>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</si>
  <si>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</si>
  <si>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</si>
  <si>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</si>
  <si>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</si>
  <si>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</si>
  <si>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</si>
  <si>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</si>
  <si>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</si>
  <si>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</si>
  <si>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</si>
  <si>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</si>
  <si>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</si>
  <si>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</si>
  <si>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</si>
  <si>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</si>
  <si>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</si>
  <si>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</si>
  <si>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</si>
  <si>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</si>
  <si>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</si>
  <si>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</si>
  <si>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</si>
  <si>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</si>
  <si>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</si>
  <si>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</si>
  <si>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</si>
  <si>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</si>
  <si>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</si>
  <si>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</si>
  <si>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</si>
  <si>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</si>
  <si>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</si>
  <si>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</si>
  <si>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</si>
  <si>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</si>
  <si>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</si>
  <si>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</si>
  <si>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</si>
  <si>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</si>
  <si>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</si>
  <si>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</si>
  <si>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</si>
  <si>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</si>
  <si>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</si>
  <si>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</si>
  <si>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</si>
  <si>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</si>
  <si>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</si>
  <si>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</si>
  <si>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</si>
  <si>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</si>
  <si>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</si>
  <si>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</si>
  <si>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</si>
  <si>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</si>
  <si>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</si>
  <si>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</si>
  <si>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</si>
  <si>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</si>
  <si>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</si>
  <si>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</si>
  <si>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</si>
  <si>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</si>
  <si>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</si>
  <si>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</si>
  <si>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</si>
  <si>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</si>
  <si>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</si>
  <si>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</si>
  <si>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</si>
  <si>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</si>
  <si>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</si>
  <si>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</si>
  <si>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</si>
  <si>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</si>
  <si>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</si>
  <si>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</si>
  <si>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</si>
  <si>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</si>
  <si>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</si>
  <si>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</si>
  <si>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</si>
  <si>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</si>
  <si>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</si>
  <si>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</si>
  <si>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</si>
  <si>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</si>
  <si>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</si>
  <si>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</si>
  <si>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</si>
  <si>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</si>
  <si>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</si>
  <si>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</si>
  <si>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</si>
  <si>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</si>
  <si>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</si>
  <si>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</si>
  <si>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</si>
  <si>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</si>
  <si>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</si>
  <si>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</si>
  <si>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</si>
  <si>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</si>
  <si>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</si>
  <si>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</si>
  <si>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</si>
  <si>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</si>
  <si>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</si>
  <si>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</si>
  <si>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</si>
  <si>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</si>
  <si>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</si>
  <si>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</si>
  <si>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</si>
  <si>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</si>
  <si>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</si>
  <si>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</si>
  <si>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</si>
  <si>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</si>
  <si>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</si>
  <si>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</si>
  <si>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</si>
  <si>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</si>
  <si>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</si>
  <si>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</si>
  <si>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</si>
  <si>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</si>
  <si>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</si>
  <si>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</si>
  <si>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</si>
  <si>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</si>
  <si>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</si>
  <si>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</si>
  <si>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</si>
  <si>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</si>
  <si>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</si>
  <si>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</si>
  <si>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</si>
  <si>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</si>
  <si>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</si>
  <si>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</si>
  <si>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</si>
  <si>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</si>
  <si>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</si>
  <si>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</si>
  <si>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</si>
  <si>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</si>
  <si>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</si>
  <si>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</si>
  <si>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</si>
  <si>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</si>
  <si>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</si>
  <si>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</si>
  <si>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</si>
  <si>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</si>
  <si>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</si>
  <si>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</si>
  <si>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</si>
  <si>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</si>
  <si>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</si>
  <si>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</si>
  <si>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</si>
  <si>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</si>
  <si>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</si>
  <si>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</si>
  <si>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</si>
  <si>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</si>
  <si>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</si>
  <si>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</si>
  <si>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</si>
  <si>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</si>
  <si>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</si>
  <si>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</si>
  <si>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</si>
  <si>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</si>
  <si>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</si>
  <si>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</si>
  <si>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</si>
  <si>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</si>
  <si>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</si>
  <si>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</si>
  <si>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</si>
  <si>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</si>
  <si>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</si>
  <si>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</si>
  <si>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</si>
  <si>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</si>
  <si>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</si>
  <si>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</si>
  <si>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</si>
  <si>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</si>
  <si>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</si>
  <si>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</si>
  <si>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</si>
  <si>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</si>
  <si>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</si>
  <si>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</si>
  <si>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</si>
  <si>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</si>
  <si>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</si>
  <si>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</si>
  <si>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</si>
  <si>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</si>
  <si>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</si>
  <si>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</si>
  <si>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</si>
  <si>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</si>
  <si>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</si>
  <si>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</si>
  <si>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</si>
  <si>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</si>
  <si>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</si>
  <si>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</si>
  <si>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</si>
  <si>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</si>
  <si>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</si>
  <si>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</si>
  <si>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</si>
  <si>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</si>
  <si>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</si>
  <si>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</si>
  <si>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</si>
  <si>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</si>
  <si>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</si>
  <si>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</si>
  <si>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</si>
  <si>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</si>
  <si>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</si>
  <si>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</si>
  <si>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</si>
  <si>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</si>
  <si>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</si>
  <si>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</si>
  <si>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</si>
  <si>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</si>
  <si>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</si>
  <si>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</si>
  <si>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</si>
  <si>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</si>
  <si>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</si>
  <si>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</si>
  <si>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</si>
  <si>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</si>
  <si>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</si>
  <si>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</si>
  <si>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</si>
  <si>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</si>
  <si>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</si>
  <si>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</si>
  <si>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</si>
  <si>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</si>
  <si>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</si>
  <si>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</si>
  <si>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</si>
  <si>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</si>
  <si>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</si>
  <si>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</si>
  <si>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</si>
  <si>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</si>
  <si>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</si>
  <si>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</si>
  <si>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</si>
  <si>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</si>
  <si>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</si>
  <si>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</si>
  <si>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</si>
  <si>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</si>
  <si>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</si>
  <si>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</si>
  <si>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</si>
  <si>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</si>
  <si>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</si>
  <si>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</si>
  <si>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</si>
  <si>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</si>
  <si>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</si>
  <si>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</si>
  <si>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</si>
  <si>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</si>
  <si>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</si>
  <si>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</si>
  <si>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</si>
  <si>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</si>
  <si>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</si>
  <si>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</si>
  <si>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</si>
  <si>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</si>
  <si>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</si>
  <si>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</si>
  <si>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</si>
  <si>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</si>
  <si>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</si>
  <si>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</si>
  <si>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</si>
  <si>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</si>
  <si>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</si>
  <si>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</si>
  <si>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</si>
  <si>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</si>
  <si>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</si>
  <si>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</si>
  <si>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</si>
  <si>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</si>
  <si>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</si>
  <si>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</si>
  <si>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</si>
  <si>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</si>
  <si>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</si>
  <si>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</si>
  <si>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</si>
  <si>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</si>
  <si>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</si>
  <si>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</si>
  <si>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</si>
  <si>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</si>
  <si>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</si>
  <si>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</si>
  <si>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</si>
  <si>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</si>
  <si>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</si>
  <si>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</si>
  <si>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</si>
  <si>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</si>
  <si>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</si>
  <si>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</si>
  <si>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</si>
  <si>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</si>
  <si>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</si>
  <si>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</si>
  <si>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</si>
  <si>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</si>
  <si>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</si>
  <si>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</si>
  <si>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</si>
  <si>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</si>
  <si>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</si>
  <si>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</si>
  <si>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</si>
  <si>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</si>
  <si>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</si>
  <si>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</si>
  <si>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</si>
  <si>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</si>
  <si>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</si>
  <si>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</si>
  <si>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</si>
  <si>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</si>
  <si>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</si>
  <si>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</si>
  <si>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</si>
  <si>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</si>
  <si>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</si>
  <si>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</si>
  <si>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</si>
  <si>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</si>
  <si>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</si>
  <si>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</si>
  <si>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</si>
  <si>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</si>
  <si>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</si>
  <si>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</si>
  <si>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</si>
  <si>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</si>
  <si>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</si>
  <si>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</si>
  <si>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</si>
  <si>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</si>
  <si>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</si>
  <si>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</si>
  <si>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</si>
  <si>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</si>
  <si>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</si>
  <si>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</si>
  <si>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</si>
  <si>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</si>
  <si>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</si>
  <si>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</si>
  <si>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</si>
  <si>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</si>
  <si>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</si>
  <si>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</si>
  <si>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</si>
  <si>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</si>
  <si>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</si>
  <si>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</si>
  <si>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</si>
  <si>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</si>
  <si>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</si>
  <si>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</si>
  <si>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</si>
  <si>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</si>
  <si>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</si>
  <si>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</si>
  <si>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</si>
  <si>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</si>
  <si>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</si>
  <si>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</si>
  <si>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</si>
  <si>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</si>
  <si>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</si>
  <si>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</si>
  <si>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</si>
  <si>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</si>
  <si>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</si>
  <si>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</si>
  <si>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</si>
  <si>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</si>
  <si>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</si>
  <si>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</si>
  <si>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</si>
  <si>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</si>
  <si>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</si>
  <si>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</si>
  <si>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</si>
  <si>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</si>
  <si>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</si>
  <si>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</si>
  <si>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</si>
  <si>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</si>
  <si>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</si>
  <si>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</si>
  <si>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</si>
  <si>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</si>
  <si>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</si>
  <si>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</si>
  <si>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</si>
  <si>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</si>
  <si>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</si>
  <si>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</si>
  <si>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</si>
  <si>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</si>
  <si>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</si>
  <si>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</si>
  <si>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</si>
  <si>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</si>
  <si>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</si>
  <si>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</si>
  <si>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</si>
  <si>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</si>
  <si>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</si>
  <si>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</si>
  <si>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</si>
  <si>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</si>
  <si>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</si>
  <si>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</si>
  <si>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</si>
  <si>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</si>
  <si>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</si>
  <si>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</si>
  <si>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</si>
  <si>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</si>
  <si>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</si>
  <si>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</si>
  <si>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</si>
  <si>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</si>
  <si>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</si>
  <si>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</si>
  <si>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</si>
  <si>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</si>
  <si>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</si>
  <si>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</si>
  <si>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</si>
  <si>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</si>
  <si>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</si>
  <si>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</si>
  <si>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</si>
  <si>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</si>
  <si>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</si>
  <si>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</si>
  <si>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</si>
  <si>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</si>
  <si>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</si>
  <si>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</si>
  <si>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</si>
  <si>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</si>
  <si>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</si>
  <si>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</si>
  <si>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</si>
  <si>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</si>
  <si>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</si>
  <si>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</si>
  <si>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</si>
  <si>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</si>
  <si>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</si>
  <si>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</si>
  <si>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</si>
  <si>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</si>
  <si>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</si>
  <si>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</si>
  <si>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</si>
  <si>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</si>
  <si>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</si>
  <si>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</si>
  <si>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</si>
  <si>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</si>
  <si>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</si>
  <si>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</si>
  <si>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</si>
  <si>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</si>
  <si>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</si>
  <si>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</si>
  <si>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</si>
  <si>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</si>
  <si>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</si>
  <si>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</si>
  <si>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</si>
  <si>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</si>
  <si>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</si>
  <si>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</si>
  <si>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</si>
  <si>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</si>
  <si>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</si>
  <si>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</si>
  <si>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</si>
  <si>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</si>
  <si>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</si>
  <si>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</si>
  <si>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</si>
  <si>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</si>
  <si>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</si>
  <si>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</si>
  <si>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</si>
  <si>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</si>
  <si>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</si>
  <si>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</si>
  <si>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</si>
  <si>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</si>
  <si>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</si>
  <si>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</si>
  <si>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</si>
  <si>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</si>
  <si>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</si>
  <si>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</si>
  <si>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</si>
  <si>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</si>
  <si>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</si>
  <si>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</si>
  <si>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</si>
  <si>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</si>
  <si>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</si>
  <si>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</si>
  <si>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</si>
  <si>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</si>
  <si>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</si>
  <si>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</si>
  <si>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</si>
  <si>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</si>
  <si>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</si>
  <si>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</si>
  <si>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</si>
  <si>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</si>
  <si>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</si>
  <si>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</si>
  <si>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</si>
  <si>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</si>
  <si>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</si>
  <si>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</si>
  <si>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</si>
  <si>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</si>
  <si>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</si>
  <si>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</si>
  <si>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</si>
  <si>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</si>
  <si>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</si>
  <si>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</si>
  <si>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</si>
  <si>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</si>
  <si>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</si>
  <si>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</si>
  <si>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</si>
  <si>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</si>
  <si>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</si>
  <si>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</si>
  <si>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</si>
  <si>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</si>
  <si>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</si>
  <si>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</si>
  <si>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</si>
  <si>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</si>
  <si>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</si>
  <si>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</si>
  <si>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</si>
  <si>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</si>
  <si>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</si>
  <si>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</si>
  <si>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</si>
  <si>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</si>
  <si>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</si>
  <si>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</si>
  <si>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</si>
  <si>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</si>
  <si>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</si>
  <si>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</si>
  <si>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</si>
  <si>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</si>
  <si>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</si>
  <si>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</si>
  <si>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</si>
  <si>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</si>
  <si>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</si>
  <si>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</si>
  <si>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</si>
  <si>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</si>
  <si>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</si>
  <si>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</si>
  <si>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</si>
  <si>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</si>
  <si>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</si>
  <si>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</si>
  <si>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</si>
  <si>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</si>
  <si>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</si>
  <si>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</si>
  <si>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</si>
  <si>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</si>
  <si>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</si>
  <si>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</si>
  <si>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</si>
  <si>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</si>
  <si>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</si>
  <si>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</si>
  <si>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</si>
  <si>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</si>
  <si>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</si>
  <si>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</si>
  <si>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</si>
  <si>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</si>
  <si>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</si>
  <si>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</si>
  <si>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</si>
  <si>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</si>
  <si>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</si>
  <si>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</si>
  <si>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</si>
  <si>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</si>
  <si>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</si>
  <si>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</si>
  <si>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</si>
  <si>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</si>
  <si>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</si>
  <si>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</si>
  <si>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</si>
  <si>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</si>
  <si>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</si>
  <si>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</si>
  <si>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</si>
  <si>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</si>
  <si>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</si>
  <si>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</si>
  <si>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</si>
  <si>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</si>
  <si>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</si>
  <si>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</si>
  <si>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</si>
  <si>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</si>
  <si>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</si>
  <si>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</si>
  <si>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</si>
  <si>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</si>
  <si>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</si>
  <si>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</si>
  <si>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</si>
  <si>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</si>
  <si>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</si>
  <si>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</si>
  <si>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</si>
  <si>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</si>
  <si>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</si>
  <si>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</si>
  <si>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</si>
  <si>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</si>
  <si>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</si>
  <si>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</si>
  <si>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</si>
  <si>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</si>
  <si>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</si>
  <si>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</si>
  <si>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</si>
  <si>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</si>
  <si>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</si>
  <si>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</si>
  <si>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</si>
  <si>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</si>
  <si>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</si>
  <si>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</si>
  <si>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</si>
  <si>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</si>
  <si>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</si>
  <si>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</si>
  <si>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</si>
  <si>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</si>
  <si>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</si>
  <si>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</si>
  <si>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</si>
  <si>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</si>
  <si>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</si>
  <si>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</si>
  <si>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</si>
  <si>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</si>
  <si>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</si>
  <si>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</si>
  <si>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</si>
  <si>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</si>
  <si>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</si>
  <si>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</si>
  <si>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</si>
  <si>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</si>
  <si>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</si>
  <si>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</si>
  <si>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</si>
  <si>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</si>
  <si>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</si>
  <si>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</si>
  <si>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</si>
  <si>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</si>
  <si>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</si>
  <si>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</si>
  <si>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</si>
  <si>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</si>
  <si>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</si>
  <si>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</si>
  <si>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</si>
  <si>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</si>
  <si>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</si>
  <si>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</si>
  <si>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</si>
  <si>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</si>
  <si>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</si>
  <si>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</si>
  <si>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</si>
  <si>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</si>
  <si>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</si>
  <si>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</si>
  <si>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</si>
  <si>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</si>
  <si>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</si>
  <si>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</si>
  <si>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</si>
  <si>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</si>
  <si>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</si>
  <si>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</si>
  <si>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</si>
  <si>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</si>
  <si>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</si>
  <si>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</si>
  <si>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</si>
  <si>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</si>
  <si>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</si>
  <si>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</si>
  <si>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</si>
  <si>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</si>
  <si>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</si>
  <si>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</si>
  <si>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</si>
  <si>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</si>
  <si>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</si>
  <si>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</si>
  <si>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</si>
  <si>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</si>
  <si>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</si>
  <si>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</si>
  <si>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</si>
  <si>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</si>
  <si>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</si>
  <si>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</si>
  <si>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</si>
  <si>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</si>
  <si>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</si>
  <si>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</si>
  <si>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</si>
  <si>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</si>
  <si>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</si>
  <si>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</si>
  <si>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</si>
  <si>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</si>
  <si>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</si>
  <si>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</si>
  <si>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</si>
  <si>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</si>
  <si>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</si>
  <si>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</si>
  <si>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</si>
  <si>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</si>
  <si>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</si>
  <si>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</si>
  <si>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</si>
  <si>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</si>
  <si>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</si>
  <si>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</si>
  <si>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</si>
  <si>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</si>
  <si>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</si>
  <si>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</si>
  <si>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</si>
  <si>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</si>
  <si>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</si>
  <si>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</si>
  <si>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</si>
  <si>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</si>
  <si>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</si>
  <si>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</si>
  <si>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</si>
  <si>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</si>
  <si>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</si>
  <si>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</si>
  <si>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</si>
  <si>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</si>
  <si>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</si>
  <si>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</si>
  <si>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</si>
  <si>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</si>
  <si>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</si>
  <si>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</si>
  <si>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</si>
  <si>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</si>
  <si>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</si>
  <si>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</si>
  <si>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</si>
  <si>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</si>
  <si>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</si>
  <si>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</si>
  <si>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</si>
  <si>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</si>
  <si>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</si>
  <si>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</si>
  <si>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</si>
  <si>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</si>
  <si>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</si>
  <si>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</si>
  <si>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</si>
  <si>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</si>
  <si>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</si>
  <si>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</si>
  <si>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</si>
  <si>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</si>
  <si>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</si>
  <si>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</si>
  <si>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</si>
  <si>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</si>
  <si>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</si>
  <si>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</si>
  <si>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</si>
  <si>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</si>
  <si>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</si>
  <si>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</si>
  <si>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</si>
  <si>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</si>
  <si>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</si>
  <si>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</si>
  <si>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</si>
  <si>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</si>
  <si>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</si>
  <si>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</si>
  <si>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</si>
  <si>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</si>
  <si>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</si>
  <si>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</si>
  <si>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</si>
  <si>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</si>
  <si>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</si>
  <si>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</si>
  <si>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</si>
  <si>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</si>
  <si>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</si>
  <si>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</si>
  <si>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</si>
  <si>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</si>
  <si>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</si>
  <si>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</si>
  <si>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</si>
  <si>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</si>
  <si>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</si>
  <si>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</si>
  <si>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</si>
  <si>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</si>
  <si>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</si>
  <si>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</si>
  <si>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</si>
  <si>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</si>
  <si>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</si>
  <si>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</si>
  <si>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</si>
  <si>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</si>
  <si>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</si>
  <si>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</si>
  <si>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</si>
  <si>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</si>
  <si>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</si>
  <si>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</si>
  <si>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</si>
  <si>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</si>
  <si>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</si>
  <si>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</si>
  <si>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</si>
  <si>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</si>
  <si>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</si>
  <si>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</si>
  <si>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</si>
  <si>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</si>
  <si>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</si>
  <si>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</si>
  <si>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</si>
  <si>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</si>
  <si>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</si>
  <si>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</si>
  <si>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</si>
  <si>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</si>
  <si>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</si>
  <si>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</si>
  <si>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</si>
  <si>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</si>
  <si>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</si>
  <si>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</si>
  <si>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</si>
  <si>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</si>
  <si>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</si>
  <si>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</si>
  <si>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</si>
  <si>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</si>
  <si>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</si>
  <si>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</si>
  <si>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</si>
  <si>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</si>
  <si>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</si>
  <si>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</si>
  <si>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</si>
  <si>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</si>
  <si>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</si>
  <si>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</si>
  <si>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</si>
  <si>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</si>
  <si>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</si>
  <si>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</si>
  <si>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</si>
  <si>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</si>
  <si>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</si>
  <si>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</si>
  <si>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</si>
  <si>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</si>
  <si>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</si>
  <si>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</si>
  <si>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</si>
  <si>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</si>
  <si>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</si>
  <si>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</si>
  <si>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</si>
  <si>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</si>
  <si>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</si>
  <si>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</si>
  <si>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</si>
  <si>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</si>
  <si>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</si>
  <si>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</si>
  <si>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</si>
  <si>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</si>
  <si>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</si>
  <si>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</si>
  <si>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</si>
  <si>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</si>
  <si>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</si>
  <si>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</si>
  <si>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</si>
  <si>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</si>
  <si>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</si>
  <si>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</si>
  <si>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</si>
  <si>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</si>
  <si>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</si>
  <si>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</si>
  <si>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</si>
  <si>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</si>
  <si>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</si>
  <si>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</si>
  <si>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</si>
  <si>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</si>
  <si>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</si>
  <si>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</si>
  <si>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</si>
  <si>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</si>
  <si>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</si>
  <si>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</si>
  <si>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</si>
  <si>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</si>
  <si>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</si>
  <si>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</si>
  <si>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</si>
  <si>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</si>
  <si>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</si>
  <si>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</si>
  <si>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</si>
  <si>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</si>
  <si>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</si>
  <si>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</si>
  <si>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</si>
  <si>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</si>
  <si>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</si>
  <si>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</si>
  <si>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</si>
  <si>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</si>
  <si>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</si>
  <si>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</si>
  <si>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</si>
  <si>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</si>
  <si>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</si>
  <si>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</si>
  <si>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</si>
  <si>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</si>
  <si>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</si>
  <si>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</si>
  <si>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</si>
  <si>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</si>
  <si>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</si>
  <si>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</si>
  <si>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</si>
  <si>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</si>
  <si>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</si>
  <si>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</si>
  <si>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</si>
  <si>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</si>
  <si>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</si>
  <si>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</si>
  <si>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</si>
  <si>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</si>
  <si>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</si>
  <si>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</si>
  <si>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</si>
  <si>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</si>
  <si>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</si>
  <si>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</si>
  <si>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</si>
  <si>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</si>
  <si>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</si>
  <si>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</si>
  <si>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</si>
  <si>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</si>
  <si>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</si>
  <si>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</si>
  <si>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</si>
  <si>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</si>
  <si>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</si>
  <si>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</si>
  <si>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</si>
  <si>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</si>
  <si>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</si>
  <si>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</si>
  <si>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</si>
  <si>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</si>
  <si>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</si>
  <si>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</si>
  <si>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</si>
  <si>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</si>
  <si>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</si>
  <si>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</si>
  <si>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</si>
  <si>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</si>
  <si>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</si>
  <si>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</si>
  <si>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</si>
  <si>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</si>
  <si>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</si>
  <si>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</si>
  <si>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</si>
  <si>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</si>
  <si>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</si>
  <si>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</si>
  <si>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</si>
  <si>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</si>
  <si>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</si>
  <si>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</si>
  <si>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</si>
  <si>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</si>
  <si>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</si>
  <si>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</si>
  <si>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</si>
  <si>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</si>
  <si>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</si>
  <si>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</si>
  <si>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</si>
  <si>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</si>
  <si>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</si>
  <si>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</si>
  <si>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</si>
  <si>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</si>
  <si>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</si>
  <si>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</si>
  <si>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</si>
  <si>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</si>
  <si>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</si>
  <si>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</si>
  <si>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</si>
  <si>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</si>
  <si>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</si>
  <si>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</si>
  <si>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</si>
  <si>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</si>
  <si>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</si>
  <si>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</si>
  <si>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</si>
  <si>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</si>
  <si>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</si>
  <si>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</si>
  <si>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</si>
  <si>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</si>
  <si>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</si>
  <si>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</si>
  <si>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</si>
  <si>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</si>
  <si>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</si>
  <si>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</si>
  <si>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</si>
  <si>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</si>
  <si>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</si>
  <si>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</si>
  <si>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</si>
  <si>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</si>
  <si>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</si>
  <si>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</si>
  <si>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</si>
  <si>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</si>
  <si>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</si>
  <si>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</si>
  <si>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</si>
  <si>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</si>
  <si>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</si>
  <si>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</si>
  <si>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</si>
  <si>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</si>
  <si>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</si>
  <si>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</si>
  <si>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</si>
  <si>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</si>
  <si>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</si>
  <si>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</si>
  <si>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</si>
  <si>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</si>
  <si>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</si>
  <si>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</si>
  <si>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</si>
  <si>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</si>
  <si>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</si>
  <si>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</si>
  <si>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</si>
  <si>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</si>
  <si>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</si>
  <si>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</si>
  <si>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</si>
  <si>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</si>
  <si>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</si>
  <si>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</si>
  <si>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</si>
  <si>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</si>
  <si>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</si>
  <si>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</si>
  <si>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</si>
  <si>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</si>
  <si>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</si>
  <si>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</si>
  <si>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</si>
  <si>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</si>
  <si>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</si>
  <si>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</si>
  <si>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</si>
  <si>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</si>
  <si>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</si>
  <si>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</si>
  <si>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</si>
  <si>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</si>
  <si>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</si>
  <si>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</si>
  <si>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</si>
  <si>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</si>
  <si>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</si>
  <si>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</si>
  <si>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</si>
  <si>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</si>
  <si>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</si>
  <si>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</si>
  <si>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</si>
  <si>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</si>
  <si>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</si>
  <si>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</si>
  <si>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</si>
  <si>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</si>
  <si>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</si>
  <si>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</si>
  <si>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</si>
  <si>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</si>
  <si>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</si>
  <si>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</si>
  <si>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</si>
  <si>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</si>
  <si>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</si>
  <si>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</si>
  <si>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</si>
  <si>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</si>
  <si>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</si>
  <si>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</si>
  <si>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</si>
  <si>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</si>
  <si>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</si>
  <si>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</si>
  <si>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</si>
  <si>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</si>
  <si>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</si>
  <si>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</si>
  <si>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</si>
  <si>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</si>
  <si>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</si>
  <si>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</si>
  <si>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</si>
  <si>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</si>
  <si>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</si>
  <si>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</si>
  <si>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</si>
  <si>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</si>
  <si>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</si>
  <si>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</si>
  <si>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</si>
  <si>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</si>
  <si>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</si>
  <si>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</si>
  <si>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</si>
  <si>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</si>
  <si>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</si>
  <si>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</si>
  <si>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</si>
  <si>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</si>
  <si>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</si>
  <si>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</si>
  <si>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</si>
  <si>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</si>
  <si>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</si>
  <si>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</si>
  <si>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</si>
  <si>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</si>
  <si>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</si>
  <si>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</si>
  <si>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</si>
  <si>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</si>
  <si>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</si>
  <si>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</si>
  <si>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</si>
  <si>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</si>
  <si>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</si>
  <si>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</si>
  <si>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</si>
  <si>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</si>
  <si>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</si>
  <si>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</si>
  <si>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</si>
  <si>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</si>
  <si>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</si>
  <si>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</si>
  <si>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</si>
  <si>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</si>
  <si>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</si>
  <si>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</si>
  <si>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</si>
  <si>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</si>
  <si>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</si>
  <si>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</si>
  <si>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</si>
  <si>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</si>
  <si>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</si>
  <si>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</si>
  <si>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</si>
  <si>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</si>
  <si>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</si>
  <si>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</si>
  <si>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</si>
  <si>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</si>
  <si>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</si>
  <si>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</si>
  <si>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</si>
  <si>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</si>
  <si>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</si>
  <si>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</si>
  <si>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</si>
  <si>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</si>
  <si>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</si>
  <si>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</si>
  <si>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</si>
  <si>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</si>
  <si>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</si>
  <si>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</si>
  <si>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</si>
  <si>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</si>
  <si>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</si>
  <si>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</si>
  <si>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</si>
  <si>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</si>
  <si>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</si>
  <si>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</si>
  <si>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</si>
  <si>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</si>
  <si>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</si>
  <si>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</si>
  <si>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</si>
  <si>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</si>
  <si>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</si>
  <si>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</si>
  <si>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</si>
  <si>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</si>
  <si>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</si>
  <si>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</si>
  <si>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</si>
  <si>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</si>
  <si>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</si>
  <si>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</si>
  <si>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</si>
  <si>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</si>
  <si>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</si>
  <si>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</si>
  <si>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</si>
  <si>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</si>
  <si>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</si>
  <si>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</si>
  <si>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</si>
  <si>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</si>
  <si>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</si>
  <si>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</si>
  <si>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</si>
  <si>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</si>
  <si>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</si>
  <si>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</si>
  <si>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</si>
  <si>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</si>
  <si>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</si>
  <si>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</si>
  <si>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</si>
  <si>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</si>
  <si>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</si>
  <si>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</si>
  <si>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</si>
  <si>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</si>
  <si>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</si>
  <si>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</si>
  <si>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</si>
  <si>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</si>
  <si>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</si>
  <si>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</si>
  <si>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</si>
  <si>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</si>
  <si>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</si>
  <si>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</si>
  <si>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</si>
  <si>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</si>
  <si>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</si>
  <si>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</si>
  <si>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</si>
  <si>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</si>
  <si>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</si>
  <si>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</si>
  <si>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</si>
  <si>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</si>
  <si>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</si>
  <si>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</si>
  <si>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</si>
  <si>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</si>
  <si>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</si>
  <si>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</si>
  <si>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</si>
  <si>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</si>
  <si>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</si>
  <si>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</si>
  <si>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</si>
  <si>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</si>
  <si>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</si>
  <si>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</si>
  <si>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</si>
  <si>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</si>
  <si>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</si>
  <si>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</si>
  <si>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</si>
  <si>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</si>
  <si>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</si>
  <si>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</si>
  <si>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</si>
  <si>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</si>
  <si>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</si>
  <si>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</si>
  <si>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</si>
  <si>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</si>
  <si>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</si>
  <si>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</si>
  <si>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</si>
  <si>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</si>
  <si>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</si>
  <si>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</si>
  <si>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</si>
  <si>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</si>
  <si>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</si>
  <si>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</si>
  <si>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</si>
  <si>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</si>
  <si>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</si>
  <si>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</si>
  <si>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</si>
  <si>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</si>
  <si>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</si>
  <si>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</si>
  <si>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</si>
  <si>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</si>
  <si>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</si>
  <si>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</si>
  <si>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</si>
  <si>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</si>
  <si>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</si>
  <si>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</si>
  <si>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</si>
  <si>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</si>
  <si>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</si>
  <si>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</si>
  <si>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</si>
  <si>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</si>
  <si>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</si>
  <si>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</si>
  <si>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</si>
  <si>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</si>
  <si>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</si>
  <si>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</si>
  <si>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</si>
  <si>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</si>
  <si>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</si>
  <si>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</si>
  <si>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</si>
  <si>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</si>
  <si>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</si>
  <si>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</si>
  <si>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</si>
  <si>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</si>
  <si>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</si>
  <si>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</si>
  <si>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</si>
  <si>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</si>
  <si>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</si>
  <si>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</si>
  <si>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</si>
  <si>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</si>
  <si>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</si>
  <si>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</si>
  <si>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</si>
  <si>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</si>
  <si>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</si>
  <si>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</si>
  <si>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</si>
  <si>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</si>
  <si>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</si>
  <si>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</si>
  <si>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</si>
  <si>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</si>
  <si>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</si>
  <si>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</si>
  <si>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</si>
  <si>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</si>
  <si>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</si>
  <si>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</si>
  <si>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</si>
  <si>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</si>
  <si>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</si>
  <si>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</si>
  <si>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</si>
  <si>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</si>
  <si>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</si>
  <si>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</si>
  <si>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</si>
  <si>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</si>
  <si>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</si>
  <si>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</si>
  <si>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</si>
  <si>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</si>
  <si>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</si>
  <si>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</si>
  <si>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</si>
  <si>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</si>
  <si>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</si>
  <si>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</si>
  <si>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</si>
  <si>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</si>
  <si>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</si>
  <si>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</si>
  <si>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</si>
  <si>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</si>
  <si>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</si>
  <si>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</si>
  <si>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</si>
  <si>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</si>
  <si>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</si>
  <si>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</si>
  <si>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</si>
  <si>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</si>
  <si>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</si>
  <si>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</si>
  <si>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</si>
  <si>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</si>
  <si>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</si>
  <si>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</si>
  <si>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</si>
  <si>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</si>
  <si>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</si>
  <si>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</si>
  <si>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</si>
  <si>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</si>
  <si>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</si>
  <si>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</si>
  <si>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</si>
  <si>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</si>
  <si>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</si>
  <si>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</si>
  <si>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</si>
  <si>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</si>
  <si>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</si>
  <si>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</si>
  <si>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</si>
  <si>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</si>
  <si>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</si>
  <si>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</si>
  <si>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</si>
  <si>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</si>
  <si>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</si>
  <si>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</si>
  <si>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</si>
  <si>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</si>
  <si>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</si>
  <si>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</si>
  <si>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</si>
  <si>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</si>
  <si>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</si>
  <si>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</si>
  <si>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</si>
  <si>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</si>
  <si>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</si>
  <si>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</si>
  <si>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</si>
  <si>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</si>
  <si>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</si>
  <si>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</si>
  <si>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</si>
  <si>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</si>
  <si>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</si>
  <si>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</si>
  <si>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</si>
  <si>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</si>
  <si>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</si>
  <si>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</si>
  <si>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</si>
  <si>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</si>
  <si>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</si>
  <si>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</si>
  <si>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</si>
  <si>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</si>
  <si>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</si>
  <si>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</si>
  <si>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</si>
  <si>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</si>
  <si>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</si>
  <si>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</si>
  <si>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</si>
  <si>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</si>
  <si>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</si>
  <si>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</si>
  <si>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</si>
  <si>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</si>
  <si>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</si>
  <si>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</si>
  <si>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</si>
  <si>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</si>
  <si>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</si>
  <si>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</si>
  <si>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</si>
  <si>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</si>
  <si>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</si>
  <si>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</si>
  <si>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</si>
  <si>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</si>
  <si>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</si>
  <si>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</si>
  <si>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</si>
  <si>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</si>
  <si>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</si>
  <si>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</si>
  <si>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</si>
  <si>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</si>
  <si>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</si>
  <si>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</si>
  <si>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</si>
  <si>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</si>
  <si>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</si>
  <si>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</si>
  <si>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</si>
  <si>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</si>
  <si>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</si>
  <si>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</si>
  <si>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</si>
  <si>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</si>
  <si>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</si>
  <si>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</si>
  <si>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</si>
  <si>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</si>
  <si>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</si>
  <si>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</si>
  <si>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</si>
  <si>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</si>
  <si>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</si>
  <si>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</si>
  <si>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</si>
  <si>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</si>
  <si>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</si>
  <si>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</si>
  <si>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</si>
  <si>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</si>
  <si>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</si>
  <si>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</si>
  <si>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</si>
  <si>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</si>
  <si>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</si>
  <si>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</si>
  <si>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</si>
  <si>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</si>
  <si>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</si>
  <si>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</si>
  <si>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</si>
  <si>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</si>
  <si>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</si>
  <si>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</si>
  <si>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</si>
  <si>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</si>
  <si>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</si>
  <si>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</si>
  <si>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</si>
  <si>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</si>
  <si>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</si>
  <si>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</si>
  <si>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</si>
  <si>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</si>
  <si>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</si>
  <si>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</si>
  <si>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</si>
  <si>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</si>
  <si>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</si>
  <si>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</si>
  <si>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</si>
  <si>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</si>
  <si>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</si>
  <si>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</si>
  <si>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</si>
  <si>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</si>
  <si>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</si>
  <si>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</si>
  <si>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</si>
  <si>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</si>
  <si>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</si>
  <si>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</si>
  <si>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</si>
  <si>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</si>
  <si>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</si>
  <si>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</si>
  <si>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</si>
  <si>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</si>
  <si>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</si>
  <si>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</si>
  <si>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</si>
  <si>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</si>
  <si>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</si>
  <si>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</si>
  <si>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</si>
  <si>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</si>
  <si>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</si>
  <si>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</si>
  <si>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</si>
  <si>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</si>
  <si>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</si>
  <si>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</si>
  <si>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</si>
  <si>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</si>
  <si>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</si>
  <si>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</si>
  <si>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</si>
  <si>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</si>
  <si>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</si>
  <si>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</si>
  <si>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</si>
  <si>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</si>
  <si>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</si>
  <si>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</si>
  <si>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</si>
  <si>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</si>
  <si>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</si>
  <si>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</si>
  <si>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</si>
  <si>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</si>
  <si>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</si>
  <si>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</si>
  <si>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</si>
  <si>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</si>
  <si>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</si>
  <si>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</si>
  <si>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</si>
  <si>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</si>
  <si>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</si>
  <si>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</si>
  <si>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</si>
  <si>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</si>
  <si>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</si>
  <si>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</si>
  <si>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</si>
  <si>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</si>
  <si>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</si>
  <si>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</si>
  <si>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</si>
  <si>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</si>
  <si>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</si>
  <si>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</si>
  <si>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</si>
  <si>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</si>
  <si>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</si>
  <si>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</si>
  <si>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</si>
  <si>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</si>
  <si>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</si>
  <si>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</si>
  <si>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</si>
  <si>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</si>
  <si>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</si>
  <si>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</si>
  <si>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</si>
  <si>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</si>
  <si>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</si>
  <si>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</si>
  <si>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</si>
  <si>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</si>
  <si>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</si>
  <si>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</si>
  <si>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</si>
  <si>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</si>
  <si>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</si>
  <si>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</si>
  <si>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</si>
  <si>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</si>
  <si>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</si>
  <si>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</si>
  <si>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</si>
  <si>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</si>
  <si>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</si>
  <si>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</si>
  <si>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</si>
  <si>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</si>
  <si>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</si>
  <si>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</si>
  <si>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</si>
  <si>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</si>
  <si>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</si>
  <si>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</si>
  <si>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</si>
  <si>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</si>
  <si>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</si>
  <si>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</si>
  <si>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</si>
  <si>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</si>
  <si>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</si>
  <si>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</si>
  <si>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</si>
  <si>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</si>
  <si>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</si>
  <si>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</si>
  <si>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</si>
  <si>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</si>
  <si>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</si>
  <si>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</si>
  <si>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</si>
  <si>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</si>
  <si>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</si>
  <si>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</si>
  <si>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</si>
  <si>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</si>
  <si>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</si>
  <si>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</si>
  <si>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</si>
  <si>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</si>
  <si>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</si>
  <si>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</si>
  <si>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</si>
  <si>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</si>
  <si>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</si>
  <si>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</si>
  <si>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</si>
  <si>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</si>
  <si>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</si>
  <si>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</si>
  <si>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</si>
  <si>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</si>
  <si>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</si>
  <si>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</si>
  <si>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</si>
  <si>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</si>
  <si>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</si>
  <si>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</si>
  <si>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</si>
  <si>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</si>
  <si>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</si>
  <si>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</si>
  <si>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</si>
  <si>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</si>
  <si>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</si>
  <si>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</si>
  <si>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</si>
  <si>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</si>
  <si>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</si>
  <si>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</si>
  <si>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</si>
  <si>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</si>
  <si>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</si>
  <si>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</si>
  <si>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</si>
  <si>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</si>
  <si>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</si>
  <si>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</si>
  <si>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</si>
  <si>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</si>
  <si>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</si>
  <si>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</si>
  <si>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</si>
  <si>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</si>
  <si>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</si>
  <si>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</si>
  <si>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</si>
  <si>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</si>
  <si>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</si>
  <si>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</si>
  <si>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</si>
  <si>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</si>
  <si>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</si>
  <si>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</si>
  <si>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</si>
  <si>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</si>
  <si>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</si>
  <si>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</si>
  <si>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</si>
  <si>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</si>
  <si>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</si>
  <si>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</si>
  <si>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</si>
  <si>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</si>
  <si>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</si>
  <si>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</si>
  <si>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</si>
  <si>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</si>
  <si>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</si>
  <si>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</si>
  <si>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</si>
  <si>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</si>
  <si>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</si>
  <si>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</si>
  <si>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</si>
  <si>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</si>
  <si>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</si>
  <si>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</si>
  <si>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</si>
  <si>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</si>
  <si>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</si>
  <si>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</si>
  <si>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</si>
  <si>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</si>
  <si>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</si>
  <si>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</si>
  <si>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</si>
  <si>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</si>
  <si>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</si>
  <si>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</si>
  <si>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</si>
  <si>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</si>
  <si>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</si>
  <si>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</si>
  <si>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</si>
  <si>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</si>
  <si>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</si>
  <si>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</si>
  <si>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</si>
  <si>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</si>
  <si>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</si>
  <si>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</si>
  <si>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</si>
  <si>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</si>
  <si>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</si>
  <si>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</si>
  <si>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</si>
  <si>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</si>
  <si>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</si>
  <si>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</si>
  <si>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</si>
  <si>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</si>
  <si>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</si>
  <si>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</si>
  <si>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</si>
  <si>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</si>
  <si>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</si>
  <si>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</si>
  <si>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</si>
  <si>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</si>
  <si>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</si>
  <si>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</si>
  <si>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</si>
  <si>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</si>
  <si>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</si>
  <si>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</si>
  <si>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</si>
  <si>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</si>
  <si>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</si>
  <si>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</si>
  <si>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</si>
  <si>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</si>
  <si>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</si>
  <si>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</si>
  <si>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</si>
  <si>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</si>
  <si>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</si>
  <si>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</si>
  <si>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</si>
  <si>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</si>
  <si>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</si>
  <si>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</si>
  <si>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</si>
  <si>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</si>
  <si>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</si>
  <si>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</si>
  <si>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</si>
  <si>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</si>
  <si>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</si>
  <si>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</si>
  <si>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</si>
  <si>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</si>
  <si>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</si>
  <si>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</si>
  <si>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</si>
  <si>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</si>
  <si>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</si>
  <si>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</si>
  <si>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</si>
  <si>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</si>
  <si>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</si>
  <si>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</si>
  <si>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</si>
  <si>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</si>
  <si>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</si>
  <si>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</si>
  <si>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</si>
  <si>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</si>
  <si>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</si>
  <si>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</si>
  <si>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</si>
  <si>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</si>
  <si>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</si>
  <si>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</si>
  <si>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</si>
  <si>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</si>
  <si>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</si>
  <si>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</si>
  <si>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</si>
  <si>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</si>
  <si>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</si>
  <si>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</si>
  <si>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</si>
  <si>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</si>
  <si>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</si>
  <si>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</si>
  <si>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</si>
  <si>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</si>
  <si>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</si>
  <si>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</si>
  <si>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</si>
  <si>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</si>
  <si>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</si>
  <si>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</si>
  <si>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</si>
  <si>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</si>
  <si>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</si>
  <si>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</si>
  <si>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</si>
  <si>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</si>
  <si>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</si>
  <si>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</si>
  <si>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</si>
  <si>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</si>
  <si>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</si>
  <si>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</si>
  <si>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</si>
  <si>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</si>
  <si>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</si>
  <si>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</si>
  <si>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</si>
  <si>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</si>
  <si>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</si>
  <si>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</si>
  <si>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</si>
  <si>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</si>
  <si>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</si>
  <si>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</si>
  <si>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</si>
  <si>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</si>
  <si>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</si>
  <si>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</si>
  <si>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</si>
  <si>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</si>
  <si>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</si>
  <si>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</si>
  <si>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</si>
  <si>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</si>
  <si>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</si>
  <si>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</si>
  <si>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</si>
  <si>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</si>
  <si>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</si>
  <si>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</si>
  <si>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</si>
  <si>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</si>
  <si>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</si>
  <si>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</si>
  <si>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</si>
  <si>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</si>
  <si>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</si>
  <si>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</si>
  <si>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</si>
  <si>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</si>
  <si>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</si>
  <si>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</si>
  <si>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</si>
  <si>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</si>
  <si>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</si>
  <si>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</si>
  <si>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</si>
  <si>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</si>
  <si>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</si>
  <si>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</si>
  <si>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</si>
  <si>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</si>
  <si>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</si>
  <si>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</si>
  <si>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</si>
  <si>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</si>
  <si>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</si>
  <si>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</si>
  <si>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</si>
  <si>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</si>
  <si>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</si>
  <si>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</si>
  <si>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</si>
  <si>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</si>
  <si>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</si>
  <si>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</si>
  <si>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</si>
  <si>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</si>
  <si>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</si>
  <si>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</si>
  <si>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</si>
  <si>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</si>
  <si>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</si>
  <si>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</si>
  <si>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</si>
  <si>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</si>
  <si>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</si>
  <si>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</si>
  <si>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</si>
  <si>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</si>
  <si>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</si>
  <si>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</si>
  <si>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</si>
  <si>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</si>
  <si>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</si>
  <si>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</si>
  <si>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</si>
  <si>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</si>
  <si>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</si>
  <si>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</si>
  <si>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</si>
  <si>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</si>
  <si>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</si>
  <si>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</si>
  <si>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</si>
  <si>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</si>
  <si>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</si>
  <si>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</si>
  <si>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</si>
  <si>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</si>
  <si>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</si>
  <si>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</si>
  <si>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</si>
  <si>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</si>
  <si>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</si>
  <si>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</si>
  <si>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</si>
  <si>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</si>
  <si>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</si>
  <si>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</si>
  <si>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</si>
  <si>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</si>
  <si>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</si>
  <si>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</si>
  <si>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</si>
  <si>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</si>
  <si>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</si>
  <si>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</si>
  <si>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</si>
  <si>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</si>
  <si>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</si>
  <si>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</si>
  <si>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</si>
  <si>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</si>
  <si>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</si>
  <si>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</si>
  <si>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</si>
  <si>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</si>
  <si>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</si>
  <si>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</si>
  <si>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</si>
  <si>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</si>
  <si>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</si>
  <si>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</si>
  <si>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</si>
  <si>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</si>
  <si>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</si>
  <si>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</si>
  <si>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</si>
  <si>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</si>
  <si>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</si>
  <si>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</si>
  <si>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</si>
  <si>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</si>
  <si>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</si>
  <si>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</si>
  <si>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</si>
  <si>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</si>
  <si>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</si>
  <si>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</si>
  <si>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</si>
  <si>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</si>
  <si>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</si>
  <si>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</si>
  <si>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</si>
  <si>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</si>
  <si>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</si>
  <si>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</si>
  <si>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</si>
  <si>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</si>
  <si>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</si>
  <si>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</si>
  <si>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</si>
  <si>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</si>
  <si>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</si>
  <si>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</si>
  <si>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</si>
  <si>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</si>
  <si>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</si>
  <si>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</si>
  <si>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</si>
  <si>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</si>
  <si>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</si>
  <si>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</si>
  <si>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</si>
  <si>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</si>
  <si>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</si>
  <si>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</si>
  <si>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</si>
  <si>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</si>
  <si>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</si>
  <si>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</si>
  <si>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</si>
  <si>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</si>
  <si>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</si>
  <si>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</si>
  <si>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</si>
  <si>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</si>
  <si>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</si>
  <si>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</si>
  <si>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</si>
  <si>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</si>
  <si>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</si>
  <si>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</si>
  <si>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</si>
  <si>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</si>
  <si>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</si>
  <si>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</si>
  <si>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</si>
  <si>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</si>
  <si>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</si>
  <si>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</si>
  <si>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</si>
  <si>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</si>
  <si>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</si>
  <si>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</si>
  <si>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</si>
  <si>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</si>
  <si>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</si>
  <si>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</si>
  <si>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</si>
  <si>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</si>
  <si>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</si>
  <si>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</si>
  <si>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</si>
  <si>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</si>
  <si>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</si>
  <si>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</si>
  <si>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</si>
  <si>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</si>
  <si>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</si>
  <si>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</si>
  <si>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</si>
  <si>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</si>
  <si>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</si>
  <si>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</si>
  <si>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</si>
  <si>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</si>
  <si>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</si>
  <si>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</si>
  <si>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</si>
  <si>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</si>
  <si>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</si>
  <si>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</si>
  <si>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</si>
  <si>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</si>
  <si>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</si>
  <si>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</si>
  <si>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</si>
  <si>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</si>
  <si>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</si>
  <si>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</si>
  <si>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</si>
  <si>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</si>
  <si>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</si>
  <si>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</si>
  <si>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</si>
  <si>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</si>
  <si>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</si>
  <si>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</si>
  <si>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</si>
  <si>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</si>
  <si>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</si>
  <si>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</si>
  <si>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</si>
  <si>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</si>
  <si>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</si>
  <si>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</si>
  <si>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</si>
  <si>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</si>
  <si>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</si>
  <si>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</si>
  <si>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</si>
  <si>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</si>
  <si>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</si>
  <si>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</si>
  <si>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</si>
  <si>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</si>
  <si>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</si>
  <si>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</si>
  <si>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</si>
  <si>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</si>
  <si>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</si>
  <si>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</si>
  <si>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</si>
  <si>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</si>
  <si>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</si>
  <si>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</si>
  <si>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</si>
  <si>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</si>
  <si>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</si>
  <si>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</si>
  <si>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</si>
  <si>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</si>
  <si>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</si>
  <si>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</si>
  <si>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</si>
  <si>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</si>
  <si>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</si>
  <si>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</si>
  <si>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</si>
  <si>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</si>
  <si>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</si>
  <si>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</si>
  <si>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</si>
  <si>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</si>
  <si>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</si>
  <si>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</si>
  <si>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</si>
  <si>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</si>
  <si>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</si>
  <si>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</si>
  <si>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</si>
  <si>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</si>
  <si>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</si>
  <si>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</si>
  <si>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</si>
  <si>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</si>
  <si>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</si>
  <si>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</si>
  <si>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</si>
  <si>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</si>
  <si>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</si>
  <si>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</si>
  <si>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</si>
  <si>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</si>
  <si>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</si>
  <si>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</si>
  <si>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</si>
  <si>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</si>
  <si>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</si>
  <si>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</si>
  <si>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</si>
  <si>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</si>
  <si>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</si>
  <si>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</si>
  <si>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</si>
  <si>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</si>
  <si>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</si>
  <si>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</si>
  <si>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</si>
  <si>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</si>
  <si>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</si>
  <si>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</si>
  <si>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</si>
  <si>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</si>
  <si>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</si>
  <si>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</si>
  <si>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</si>
  <si>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</si>
  <si>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</si>
  <si>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</si>
  <si>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</si>
  <si>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</si>
  <si>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</si>
  <si>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</si>
  <si>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</si>
  <si>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</si>
  <si>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</si>
  <si>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</si>
  <si>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</si>
  <si>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</si>
  <si>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</si>
  <si>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</si>
  <si>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</si>
  <si>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</si>
  <si>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</si>
  <si>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</si>
  <si>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</si>
  <si>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</si>
  <si>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</si>
  <si>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</si>
  <si>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</si>
  <si>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</si>
  <si>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</si>
  <si>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</si>
  <si>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</si>
  <si>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</si>
  <si>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</si>
  <si>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</si>
  <si>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</si>
  <si>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</si>
  <si>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</si>
  <si>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</si>
  <si>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</si>
  <si>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</si>
  <si>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</si>
  <si>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</si>
  <si>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</si>
  <si>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</si>
  <si>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</si>
  <si>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</si>
  <si>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</si>
  <si>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</si>
  <si>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</si>
  <si>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</si>
  <si>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</si>
  <si>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</si>
  <si>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</si>
  <si>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</si>
  <si>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</si>
  <si>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</si>
  <si>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</si>
  <si>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</si>
  <si>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</si>
  <si>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</si>
  <si>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</si>
  <si>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</si>
  <si>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</si>
  <si>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</si>
  <si>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</si>
  <si>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</si>
  <si>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</si>
  <si>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</si>
  <si>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</si>
  <si>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</si>
  <si>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</si>
  <si>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</si>
  <si>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</si>
  <si>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</si>
  <si>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</si>
  <si>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</si>
  <si>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</si>
  <si>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</si>
  <si>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</si>
  <si>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</si>
  <si>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</si>
  <si>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</si>
  <si>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</si>
  <si>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</si>
  <si>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</si>
  <si>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</si>
  <si>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</si>
  <si>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</si>
  <si>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</si>
  <si>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</si>
  <si>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</si>
  <si>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</si>
  <si>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</si>
  <si>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</si>
  <si>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</si>
  <si>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</si>
  <si>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</si>
  <si>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</si>
  <si>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</si>
  <si>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</si>
  <si>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</si>
  <si>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</si>
  <si>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</si>
  <si>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</si>
  <si>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</si>
  <si>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</si>
  <si>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</si>
  <si>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</si>
  <si>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</si>
  <si>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</si>
  <si>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</si>
  <si>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</si>
  <si>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</si>
  <si>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</si>
  <si>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</si>
  <si>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</si>
  <si>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</si>
  <si>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</si>
  <si>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</si>
  <si>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</si>
  <si>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</si>
  <si>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</si>
  <si>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</si>
  <si>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</si>
  <si>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</si>
  <si>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</si>
  <si>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</si>
  <si>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</si>
  <si>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</si>
  <si>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</si>
  <si>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</si>
  <si>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</si>
  <si>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</si>
  <si>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</si>
  <si>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</si>
  <si>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</si>
  <si>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</si>
  <si>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</si>
  <si>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</si>
  <si>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</si>
  <si>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</si>
  <si>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</si>
  <si>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</si>
  <si>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</si>
  <si>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</si>
  <si>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</si>
  <si>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</si>
  <si>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</si>
  <si>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</si>
  <si>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</si>
  <si>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</si>
  <si>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</si>
  <si>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</si>
  <si>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</si>
  <si>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</si>
  <si>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</si>
  <si>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</si>
  <si>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</si>
  <si>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</si>
  <si>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</si>
  <si>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</si>
  <si>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</si>
  <si>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</si>
  <si>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</si>
  <si>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</si>
  <si>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</si>
  <si>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</si>
  <si>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</si>
  <si>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</si>
  <si>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</si>
  <si>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</si>
  <si>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</si>
  <si>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</si>
  <si>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</si>
  <si>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</si>
  <si>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</si>
  <si>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</si>
  <si>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</si>
  <si>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</si>
  <si>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</si>
  <si>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</si>
  <si>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</si>
  <si>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</si>
  <si>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</si>
  <si>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</si>
  <si>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</si>
  <si>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</si>
  <si>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</si>
  <si>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</si>
  <si>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</si>
  <si>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</si>
  <si>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</si>
  <si>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</si>
  <si>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</si>
  <si>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</si>
  <si>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</si>
  <si>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</si>
  <si>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</si>
  <si>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</si>
  <si>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</si>
  <si>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</si>
  <si>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</si>
  <si>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</si>
  <si>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</si>
  <si>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</si>
  <si>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</si>
  <si>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</si>
  <si>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</si>
  <si>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</si>
  <si>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</si>
  <si>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</si>
  <si>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</si>
  <si>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</si>
  <si>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</si>
  <si>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</si>
  <si>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</si>
  <si>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</si>
  <si>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</si>
  <si>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</si>
  <si>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</si>
  <si>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</si>
  <si>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</si>
  <si>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</si>
  <si>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</si>
  <si>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</si>
  <si>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</si>
  <si>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</si>
  <si>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</si>
  <si>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</si>
  <si>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</si>
  <si>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</si>
  <si>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</si>
  <si>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</si>
  <si>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</si>
  <si>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</si>
  <si>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</si>
  <si>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</si>
  <si>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</si>
  <si>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</si>
  <si>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</si>
  <si>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</si>
  <si>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</si>
  <si>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</si>
  <si>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</si>
  <si>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</si>
  <si>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</si>
  <si>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</si>
  <si>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</si>
  <si>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</si>
  <si>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</si>
  <si>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</si>
  <si>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</si>
  <si>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</si>
  <si>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</si>
  <si>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</si>
  <si>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</si>
  <si>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</si>
  <si>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</si>
  <si>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</si>
  <si>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</si>
  <si>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</si>
  <si>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</si>
  <si>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</si>
  <si>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</si>
  <si>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</si>
  <si>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</si>
  <si>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</si>
  <si>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</si>
  <si>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</si>
  <si>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</si>
  <si>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</si>
  <si>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</si>
  <si>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</si>
  <si>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</si>
  <si>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</si>
  <si>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</si>
  <si>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</si>
  <si>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</si>
  <si>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</si>
  <si>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</si>
  <si>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</si>
  <si>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</si>
  <si>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</si>
  <si>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</si>
  <si>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</si>
  <si>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</si>
  <si>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</si>
  <si>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</si>
  <si>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</si>
  <si>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</si>
  <si>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</si>
  <si>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</si>
  <si>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</si>
  <si>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</si>
  <si>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</si>
  <si>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</si>
  <si>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</si>
  <si>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</si>
  <si>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</si>
  <si>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</si>
  <si>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</si>
  <si>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</si>
  <si>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</si>
  <si>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</si>
  <si>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</si>
  <si>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</si>
  <si>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</si>
  <si>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</si>
  <si>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</si>
  <si>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</si>
  <si>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</si>
  <si>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</si>
  <si>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</si>
  <si>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</si>
  <si>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</si>
  <si>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</si>
  <si>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</si>
  <si>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</si>
  <si>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</si>
  <si>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</si>
  <si>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</si>
  <si>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</si>
  <si>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</si>
  <si>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</si>
  <si>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</si>
  <si>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</si>
  <si>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</si>
  <si>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</si>
  <si>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</si>
  <si>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</si>
  <si>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</si>
  <si>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</si>
  <si>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</si>
  <si>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</si>
  <si>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</si>
  <si>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</si>
  <si>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</si>
  <si>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</si>
  <si>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</si>
  <si>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</si>
  <si>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</si>
  <si>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</si>
  <si>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</si>
  <si>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</si>
  <si>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</si>
  <si>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</si>
  <si>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</si>
  <si>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</si>
  <si>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</si>
  <si>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</si>
  <si>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</si>
  <si>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</si>
  <si>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</si>
  <si>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</si>
  <si>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</si>
  <si>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</si>
  <si>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</si>
  <si>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</si>
  <si>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</si>
  <si>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</si>
  <si>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</si>
  <si>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</si>
  <si>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</si>
  <si>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</si>
  <si>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</si>
  <si>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</si>
  <si>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</si>
  <si>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</si>
  <si>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</si>
  <si>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</si>
  <si>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</si>
  <si>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</si>
  <si>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</si>
  <si>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</si>
  <si>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</si>
  <si>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</si>
  <si>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</si>
  <si>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</si>
  <si>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</si>
  <si>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</si>
  <si>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</si>
  <si>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</si>
  <si>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</si>
  <si>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</si>
  <si>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</si>
  <si>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</si>
  <si>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</si>
  <si>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</si>
  <si>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</si>
  <si>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</si>
  <si>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</si>
  <si>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</si>
  <si>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</si>
  <si>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</si>
  <si>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</si>
  <si>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</si>
  <si>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</si>
  <si>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</si>
  <si>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</si>
  <si>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</si>
  <si>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</si>
  <si>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</si>
  <si>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</si>
  <si>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</si>
  <si>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</si>
  <si>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</si>
  <si>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</si>
  <si>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</si>
  <si>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</si>
  <si>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</si>
  <si>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</si>
  <si>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</si>
  <si>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</si>
  <si>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</si>
  <si>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</si>
  <si>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</si>
  <si>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</si>
  <si>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</si>
  <si>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</si>
  <si>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</si>
  <si>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</si>
  <si>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</si>
  <si>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</si>
  <si>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</si>
  <si>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</si>
  <si>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</si>
  <si>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</si>
  <si>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</si>
  <si>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</si>
  <si>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</si>
  <si>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</si>
  <si>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</si>
  <si>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</si>
  <si>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</si>
  <si>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</si>
  <si>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</si>
  <si>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</si>
  <si>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</si>
  <si>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</si>
  <si>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</si>
  <si>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</si>
  <si>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</si>
  <si>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</si>
  <si>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</si>
  <si>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</si>
  <si>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</si>
  <si>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</si>
  <si>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</si>
  <si>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</si>
  <si>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</si>
  <si>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</si>
  <si>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</si>
  <si>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</si>
  <si>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</si>
  <si>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</si>
  <si>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</si>
  <si>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</si>
  <si>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</si>
  <si>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</si>
  <si>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</si>
  <si>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</si>
  <si>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</si>
  <si>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</si>
  <si>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</si>
  <si>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</si>
  <si>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</si>
  <si>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</si>
  <si>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</si>
  <si>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</si>
  <si>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</si>
  <si>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</si>
  <si>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</si>
  <si>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</si>
  <si>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</si>
  <si>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</si>
  <si>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</si>
  <si>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</si>
  <si>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</si>
  <si>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</si>
  <si>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</si>
  <si>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</si>
  <si>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</si>
  <si>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</si>
  <si>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</si>
  <si>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</si>
  <si>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</si>
  <si>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</si>
  <si>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</si>
  <si>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</si>
  <si>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</si>
  <si>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</si>
  <si>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</si>
  <si>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</si>
  <si>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</si>
  <si>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</si>
  <si>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</si>
  <si>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</si>
  <si>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</si>
  <si>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</si>
  <si>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</si>
  <si>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</si>
  <si>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</si>
  <si>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</si>
  <si>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</si>
  <si>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</si>
  <si>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</si>
  <si>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</si>
  <si>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</si>
  <si>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</si>
  <si>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</si>
  <si>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</si>
  <si>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</si>
  <si>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</si>
  <si>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</si>
  <si>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</si>
  <si>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</si>
  <si>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</si>
  <si>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</si>
  <si>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</si>
  <si>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</si>
  <si>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</si>
  <si>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</si>
  <si>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</si>
  <si>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</si>
  <si>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</si>
  <si>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</si>
  <si>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</si>
  <si>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</si>
  <si>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</si>
  <si>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</si>
  <si>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</si>
  <si>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</si>
  <si>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</si>
  <si>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</si>
  <si>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</si>
  <si>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</si>
  <si>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</si>
  <si>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</si>
  <si>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</si>
  <si>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</si>
  <si>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</si>
  <si>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</si>
  <si>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</si>
  <si>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</si>
  <si>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</si>
  <si>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</si>
  <si>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</si>
  <si>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</si>
  <si>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</si>
  <si>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</si>
  <si>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</si>
  <si>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</si>
  <si>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</si>
  <si>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</si>
  <si>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</si>
  <si>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</si>
  <si>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</si>
  <si>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</si>
  <si>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</si>
  <si>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</si>
  <si>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</si>
  <si>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</si>
  <si>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</si>
  <si>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</si>
  <si>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</si>
  <si>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</si>
  <si>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</si>
  <si>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</si>
  <si>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</si>
  <si>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</si>
  <si>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</si>
  <si>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</si>
  <si>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</si>
  <si>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</si>
  <si>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</si>
  <si>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</si>
  <si>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</si>
  <si>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</si>
  <si>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</si>
  <si>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</si>
  <si>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</si>
  <si>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</si>
  <si>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</si>
  <si>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</si>
  <si>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</si>
  <si>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</si>
  <si>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</si>
  <si>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</si>
  <si>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</si>
  <si>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</si>
  <si>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</si>
  <si>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</si>
  <si>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</si>
  <si>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</si>
  <si>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</si>
  <si>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</si>
  <si>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</si>
  <si>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</si>
  <si>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</si>
  <si>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</si>
  <si>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</si>
  <si>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</si>
  <si>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</si>
  <si>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</si>
  <si>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</si>
  <si>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</si>
  <si>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</si>
  <si>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</si>
  <si>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</si>
  <si>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</si>
  <si>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</si>
  <si>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</si>
  <si>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</si>
  <si>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</si>
  <si>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</si>
  <si>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</si>
  <si>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</si>
  <si>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</si>
  <si>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</si>
  <si>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</si>
  <si>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</si>
  <si>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</si>
  <si>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</si>
  <si>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</si>
  <si>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</si>
  <si>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</si>
  <si>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</si>
  <si>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</si>
  <si>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</si>
  <si>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</si>
  <si>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</si>
  <si>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</si>
  <si>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</si>
  <si>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</si>
  <si>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</si>
  <si>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</si>
  <si>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</si>
  <si>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</si>
  <si>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</si>
  <si>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</si>
  <si>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</si>
  <si>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</si>
  <si>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</si>
  <si>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</si>
  <si>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</si>
  <si>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</si>
  <si>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</si>
  <si>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</si>
  <si>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</si>
  <si>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</si>
  <si>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</si>
  <si>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</si>
  <si>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</si>
  <si>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</si>
  <si>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</si>
  <si>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</si>
  <si>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</si>
  <si>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</si>
  <si>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</si>
  <si>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</si>
  <si>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</si>
  <si>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</si>
  <si>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</si>
  <si>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</si>
  <si>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</si>
  <si>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</si>
  <si>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</si>
  <si>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</si>
  <si>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</si>
  <si>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</si>
  <si>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</si>
  <si>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</si>
  <si>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</si>
  <si>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</si>
  <si>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</si>
  <si>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</si>
  <si>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</si>
  <si>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</si>
  <si>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</si>
  <si>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</si>
  <si>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</si>
  <si>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</si>
  <si>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</si>
  <si>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</si>
  <si>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</si>
  <si>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</si>
  <si>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</si>
  <si>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</si>
  <si>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</si>
  <si>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</si>
  <si>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</si>
  <si>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</si>
  <si>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</si>
  <si>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</si>
  <si>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</si>
  <si>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</si>
  <si>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</si>
  <si>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</si>
  <si>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</si>
  <si>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</si>
  <si>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</si>
  <si>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</si>
  <si>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</si>
  <si>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</si>
  <si>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</si>
  <si>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</si>
  <si>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</si>
  <si>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</si>
  <si>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</si>
  <si>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</si>
  <si>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</si>
  <si>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</si>
  <si>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</si>
  <si>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</si>
  <si>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</si>
  <si>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</si>
  <si>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</si>
  <si>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</si>
  <si>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</si>
  <si>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</si>
  <si>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</si>
  <si>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</si>
  <si>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</si>
  <si>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</si>
  <si>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</si>
  <si>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</si>
  <si>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</si>
  <si>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</si>
  <si>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</si>
  <si>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</si>
  <si>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</si>
  <si>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</si>
  <si>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</si>
  <si>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</si>
  <si>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</si>
  <si>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</si>
  <si>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</si>
  <si>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</si>
  <si>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</si>
  <si>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</si>
  <si>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</si>
  <si>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</si>
  <si>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</si>
  <si>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</si>
  <si>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</si>
  <si>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</si>
  <si>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</si>
  <si>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</si>
  <si>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</si>
  <si>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</si>
  <si>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</si>
  <si>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</si>
  <si>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</si>
  <si>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</si>
  <si>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</si>
  <si>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</si>
  <si>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</si>
  <si>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</si>
  <si>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</si>
  <si>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</si>
  <si>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</si>
  <si>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</si>
  <si>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</si>
  <si>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</si>
  <si>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</si>
  <si>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</si>
  <si>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</si>
  <si>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</si>
  <si>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</si>
  <si>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</si>
  <si>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</si>
  <si>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</si>
  <si>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</si>
  <si>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</si>
  <si>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</si>
  <si>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</si>
  <si>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</si>
  <si>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</si>
  <si>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</si>
  <si>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</si>
  <si>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</si>
  <si>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</si>
  <si>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</si>
  <si>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</si>
  <si>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</si>
  <si>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</si>
  <si>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</si>
  <si>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</si>
  <si>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</si>
  <si>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</si>
  <si>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</si>
  <si>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</si>
  <si>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</si>
  <si>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</si>
  <si>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</si>
  <si>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</si>
  <si>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</si>
  <si>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</si>
  <si>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</si>
  <si>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</si>
  <si>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</si>
  <si>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</si>
  <si>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</si>
  <si>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</si>
  <si>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</si>
  <si>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</si>
  <si>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</si>
  <si>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</si>
  <si>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</si>
  <si>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</si>
  <si>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</si>
  <si>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</si>
  <si>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</si>
  <si>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</si>
  <si>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</si>
  <si>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</si>
  <si>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</si>
  <si>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</si>
  <si>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</si>
  <si>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</si>
  <si>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</si>
  <si>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</si>
  <si>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</si>
  <si>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</si>
  <si>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</si>
  <si>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</si>
  <si>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</si>
  <si>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</si>
  <si>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</si>
  <si>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</si>
  <si>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</si>
  <si>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</si>
  <si>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</si>
  <si>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</si>
  <si>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</si>
  <si>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</si>
  <si>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</si>
  <si>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</si>
  <si>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</si>
  <si>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</si>
  <si>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</si>
  <si>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</si>
  <si>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</si>
  <si>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</si>
  <si>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</si>
  <si>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</si>
  <si>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</si>
  <si>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</si>
  <si>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</si>
  <si>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</si>
  <si>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</si>
  <si>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</si>
  <si>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</si>
  <si>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</si>
  <si>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</si>
  <si>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</si>
  <si>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</si>
  <si>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</si>
  <si>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</si>
  <si>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</si>
  <si>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</si>
  <si>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</si>
  <si>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</si>
  <si>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</si>
  <si>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</si>
  <si>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</si>
  <si>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</si>
  <si>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</si>
  <si>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</si>
  <si>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</si>
  <si>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</si>
  <si>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</si>
  <si>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</si>
  <si>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</si>
  <si>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</si>
  <si>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</si>
  <si>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</si>
  <si>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</si>
  <si>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</si>
  <si>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</si>
  <si>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</si>
  <si>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</si>
  <si>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</si>
  <si>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</si>
  <si>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</si>
  <si>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</si>
  <si>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</si>
  <si>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</si>
  <si>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</si>
  <si>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</si>
  <si>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</si>
  <si>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</si>
  <si>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</si>
  <si>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</si>
  <si>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</si>
  <si>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</si>
  <si>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</si>
  <si>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</si>
  <si>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</si>
  <si>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</si>
  <si>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</si>
  <si>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</si>
  <si>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</si>
  <si>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</si>
  <si>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</si>
  <si>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</si>
  <si>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</si>
  <si>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</si>
  <si>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</si>
  <si>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</si>
  <si>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</si>
  <si>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</si>
  <si>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</si>
  <si>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</si>
  <si>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</si>
  <si>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</si>
  <si>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</si>
  <si>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</si>
  <si>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</si>
  <si>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</si>
  <si>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</si>
  <si>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</si>
  <si>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</si>
  <si>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</si>
  <si>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</si>
  <si>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</si>
  <si>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</si>
  <si>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</si>
  <si>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</si>
  <si>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</si>
  <si>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</si>
  <si>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</si>
  <si>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</si>
  <si>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</si>
  <si>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</si>
  <si>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</si>
  <si>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</si>
  <si>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</si>
  <si>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</si>
  <si>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</si>
  <si>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</si>
  <si>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</si>
  <si>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</si>
  <si>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</si>
  <si>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</si>
  <si>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</si>
  <si>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</si>
  <si>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</si>
  <si>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</si>
  <si>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</si>
  <si>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</si>
  <si>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</si>
  <si>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</si>
  <si>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</si>
  <si>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</si>
  <si>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</si>
  <si>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</si>
  <si>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</si>
  <si>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</si>
  <si>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</si>
  <si>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</si>
  <si>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</si>
  <si>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</si>
  <si>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</si>
  <si>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</si>
  <si>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</si>
  <si>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</si>
  <si>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</si>
  <si>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</si>
  <si>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</si>
  <si>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</si>
  <si>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</si>
  <si>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</si>
  <si>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</si>
  <si>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</si>
  <si>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</si>
  <si>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</si>
  <si>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</si>
  <si>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</si>
  <si>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</si>
  <si>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</si>
  <si>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</si>
  <si>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</si>
  <si>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</si>
  <si>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</si>
  <si>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</si>
  <si>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</si>
  <si>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</si>
  <si>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</si>
  <si>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</si>
  <si>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</si>
  <si>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</si>
  <si>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</si>
  <si>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</si>
  <si>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</si>
  <si>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</si>
  <si>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</si>
  <si>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</si>
  <si>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</si>
  <si>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</si>
  <si>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</si>
  <si>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</si>
  <si>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</si>
  <si>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</si>
  <si>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</si>
  <si>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</si>
  <si>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</si>
  <si>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</si>
  <si>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</si>
  <si>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</si>
  <si>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</si>
  <si>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</si>
  <si>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</si>
  <si>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</si>
  <si>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</si>
  <si>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</si>
  <si>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</si>
  <si>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</si>
  <si>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</si>
  <si>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</si>
  <si>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</si>
  <si>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</si>
  <si>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</si>
  <si>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</si>
  <si>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</si>
  <si>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</si>
  <si>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</si>
  <si>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</si>
  <si>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</si>
  <si>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</si>
  <si>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</si>
  <si>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</si>
  <si>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</si>
  <si>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</si>
  <si>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</si>
  <si>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</si>
  <si>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</si>
  <si>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</si>
  <si>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</si>
  <si>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</si>
  <si>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</si>
  <si>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</si>
  <si>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</si>
  <si>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</si>
  <si>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</si>
  <si>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</si>
  <si>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</si>
  <si>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</si>
  <si>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</si>
  <si>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</si>
  <si>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</si>
  <si>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</si>
  <si>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</si>
  <si>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</si>
  <si>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</si>
  <si>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</si>
  <si>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</si>
  <si>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</si>
  <si>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</si>
  <si>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</si>
  <si>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</si>
  <si>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</si>
  <si>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</si>
  <si>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</si>
  <si>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</si>
  <si>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</si>
  <si>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</si>
  <si>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</si>
  <si>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</si>
  <si>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</si>
  <si>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</si>
  <si>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</si>
  <si>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</si>
  <si>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</si>
  <si>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</si>
  <si>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</si>
  <si>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</si>
  <si>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</si>
  <si>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</si>
  <si>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</si>
  <si>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</si>
  <si>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</si>
  <si>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</si>
  <si>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</si>
  <si>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</si>
  <si>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</si>
  <si>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</si>
  <si>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</si>
  <si>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</si>
  <si>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</si>
  <si>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</si>
  <si>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</si>
  <si>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</si>
  <si>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</si>
  <si>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</si>
  <si>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</si>
  <si>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</si>
  <si>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</si>
  <si>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</si>
  <si>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</si>
  <si>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</si>
  <si>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</si>
  <si>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</si>
  <si>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</si>
  <si>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</si>
  <si>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</si>
  <si>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</si>
  <si>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</si>
  <si>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</si>
  <si>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</si>
  <si>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</si>
  <si>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</si>
  <si>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</si>
  <si>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</si>
  <si>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</si>
  <si>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</si>
  <si>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</si>
  <si>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</si>
  <si>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</si>
  <si>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</si>
  <si>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</si>
  <si>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</si>
  <si>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</si>
  <si>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</si>
  <si>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</si>
  <si>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</si>
  <si>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</si>
  <si>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</si>
  <si>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</si>
  <si>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</si>
  <si>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</si>
  <si>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</si>
  <si>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</si>
  <si>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</si>
  <si>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</si>
  <si>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</si>
  <si>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</si>
  <si>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</si>
  <si>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</si>
  <si>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</si>
  <si>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</si>
  <si>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</si>
  <si>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</si>
  <si>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</si>
  <si>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</si>
  <si>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</si>
  <si>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</si>
  <si>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</si>
  <si>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</si>
  <si>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</si>
  <si>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</si>
  <si>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</si>
  <si>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</si>
  <si>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</si>
  <si>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</si>
  <si>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</si>
  <si>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</si>
  <si>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</si>
  <si>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</si>
  <si>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</si>
  <si>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</si>
  <si>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</si>
  <si>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</si>
  <si>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</si>
  <si>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</si>
  <si>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</si>
  <si>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</si>
  <si>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</si>
  <si>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</si>
  <si>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</si>
  <si>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</si>
  <si>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</si>
  <si>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</si>
  <si>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</si>
  <si>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</si>
  <si>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</si>
  <si>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</si>
  <si>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</si>
  <si>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</si>
  <si>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</si>
  <si>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</si>
  <si>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</si>
  <si>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</si>
  <si>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</si>
  <si>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</si>
  <si>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</si>
  <si>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</si>
  <si>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</si>
  <si>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</si>
  <si>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</si>
  <si>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</si>
  <si>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</si>
  <si>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</si>
  <si>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</si>
  <si>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</si>
  <si>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</si>
  <si>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</si>
  <si>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</si>
  <si>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</si>
  <si>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</si>
  <si>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</si>
  <si>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</si>
  <si>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</si>
  <si>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</si>
  <si>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</si>
  <si>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</si>
  <si>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</si>
  <si>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</si>
  <si>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</si>
  <si>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</si>
  <si>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</si>
  <si>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</si>
  <si>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</si>
  <si>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</si>
  <si>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</si>
  <si>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</si>
  <si>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</si>
  <si>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</si>
  <si>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</si>
  <si>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</si>
  <si>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</si>
  <si>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</si>
  <si>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</si>
  <si>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</si>
  <si>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</si>
  <si>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</si>
  <si>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</si>
  <si>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</si>
  <si>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</si>
  <si>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</si>
  <si>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</si>
  <si>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</si>
  <si>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</si>
  <si>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</si>
  <si>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</si>
  <si>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</si>
  <si>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</si>
  <si>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</si>
  <si>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</si>
  <si>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</si>
  <si>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</si>
  <si>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</si>
  <si>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</si>
  <si>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</si>
  <si>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</si>
  <si>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</si>
  <si>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</si>
  <si>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</si>
  <si>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</si>
  <si>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</si>
  <si>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</si>
  <si>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</si>
  <si>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</si>
  <si>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</si>
  <si>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</si>
  <si>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</si>
  <si>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</si>
  <si>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</si>
  <si>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</si>
  <si>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</si>
  <si>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</si>
  <si>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</si>
  <si>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</si>
  <si>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</si>
  <si>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</si>
  <si>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</si>
  <si>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</si>
  <si>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</si>
  <si>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</si>
  <si>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</si>
  <si>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</si>
  <si>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</si>
  <si>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</si>
  <si>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</si>
  <si>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</si>
  <si>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</si>
  <si>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</si>
  <si>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</si>
  <si>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</si>
  <si>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</si>
  <si>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</si>
  <si>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</si>
  <si>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</si>
  <si>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</si>
  <si>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</si>
  <si>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</si>
  <si>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</si>
  <si>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</si>
  <si>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</si>
  <si>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</si>
  <si>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</si>
  <si>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</si>
  <si>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</si>
  <si>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</si>
  <si>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</si>
  <si>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</si>
  <si>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</si>
  <si>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</si>
  <si>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</si>
  <si>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</si>
  <si>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</si>
  <si>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</si>
  <si>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</si>
  <si>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</si>
  <si>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</si>
  <si>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</si>
  <si>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</si>
  <si>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</si>
  <si>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</si>
  <si>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</si>
  <si>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</si>
  <si>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</si>
  <si>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</si>
  <si>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</si>
  <si>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</si>
  <si>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</si>
  <si>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</si>
  <si>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</si>
  <si>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</si>
  <si>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</si>
  <si>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</si>
  <si>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</si>
  <si>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</si>
  <si>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</si>
  <si>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</si>
  <si>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</si>
  <si>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</si>
  <si>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</si>
  <si>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</si>
  <si>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</si>
  <si>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</si>
  <si>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</si>
  <si>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</si>
  <si>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</si>
  <si>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</si>
  <si>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</si>
  <si>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</si>
  <si>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</si>
  <si>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</si>
  <si>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</si>
  <si>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</si>
  <si>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</si>
  <si>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</si>
  <si>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</si>
  <si>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</si>
  <si>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</si>
  <si>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</si>
  <si>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</si>
  <si>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</si>
  <si>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</si>
  <si>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</si>
  <si>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</si>
  <si>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</si>
  <si>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</si>
  <si>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</si>
  <si>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</si>
  <si>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</si>
  <si>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</si>
  <si>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</si>
  <si>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</si>
  <si>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</si>
  <si>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</si>
  <si>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</si>
  <si>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</si>
  <si>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</si>
  <si>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</si>
  <si>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</si>
  <si>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</si>
  <si>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</si>
  <si>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</si>
  <si>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</si>
  <si>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</si>
  <si>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</si>
  <si>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</si>
  <si>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</si>
  <si>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</si>
  <si>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</si>
  <si>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</si>
  <si>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</si>
  <si>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</si>
  <si>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</si>
  <si>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</si>
  <si>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</si>
  <si>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</si>
  <si>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</si>
  <si>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</si>
  <si>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</si>
  <si>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</si>
  <si>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</si>
  <si>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</si>
  <si>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</si>
  <si>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</si>
  <si>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</si>
  <si>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</si>
  <si>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</si>
  <si>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</si>
  <si>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</si>
  <si>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</si>
  <si>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</si>
  <si>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</si>
  <si>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</si>
  <si>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</si>
  <si>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</si>
  <si>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</si>
  <si>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</si>
  <si>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</si>
  <si>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</si>
  <si>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</si>
  <si>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</si>
  <si>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</si>
  <si>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</si>
  <si>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</si>
  <si>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</si>
  <si>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</si>
  <si>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</si>
  <si>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</si>
  <si>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</si>
  <si>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</si>
  <si>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</si>
  <si>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</si>
  <si>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</si>
  <si>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</si>
  <si>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</si>
  <si>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</si>
  <si>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</si>
  <si>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</si>
  <si>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</si>
  <si>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</si>
  <si>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</si>
  <si>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</si>
  <si>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</si>
  <si>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</si>
  <si>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</si>
  <si>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</si>
  <si>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</si>
  <si>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</si>
  <si>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</si>
  <si>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</si>
  <si>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</si>
  <si>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</si>
  <si>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</si>
  <si>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</si>
  <si>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</si>
  <si>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</si>
  <si>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</si>
  <si>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</si>
  <si>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</si>
  <si>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</si>
  <si>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</si>
  <si>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</si>
  <si>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</si>
  <si>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</si>
  <si>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</si>
  <si>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</si>
  <si>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</si>
  <si>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</si>
  <si>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</si>
  <si>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</si>
  <si>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</si>
  <si>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</si>
  <si>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</si>
  <si>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</si>
  <si>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</si>
  <si>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</si>
  <si>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</si>
  <si>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</si>
  <si>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</si>
  <si>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</si>
  <si>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</si>
  <si>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</si>
  <si>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</si>
  <si>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</si>
  <si>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</si>
  <si>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</si>
  <si>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</si>
  <si>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</si>
  <si>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</si>
  <si>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</si>
  <si>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</si>
  <si>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</si>
  <si>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</si>
  <si>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</si>
  <si>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</si>
  <si>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</si>
  <si>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</si>
  <si>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</si>
  <si>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</si>
  <si>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</si>
  <si>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</si>
  <si>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</si>
  <si>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</si>
  <si>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</si>
  <si>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</si>
  <si>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</si>
  <si>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</si>
  <si>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</si>
  <si>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</si>
  <si>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</si>
  <si>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</si>
  <si>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</si>
  <si>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</si>
  <si>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</si>
  <si>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</si>
  <si>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</si>
  <si>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</si>
  <si>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</si>
  <si>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</si>
  <si>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</si>
  <si>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</si>
  <si>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</si>
  <si>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</si>
  <si>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</si>
  <si>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</si>
  <si>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</si>
  <si>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</si>
  <si>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</si>
  <si>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</si>
  <si>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</si>
  <si>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</si>
  <si>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</si>
  <si>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</si>
  <si>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</si>
  <si>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</si>
  <si>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</si>
  <si>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</si>
  <si>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</si>
  <si>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</si>
  <si>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</si>
  <si>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</si>
  <si>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</si>
  <si>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</si>
  <si>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</si>
  <si>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</si>
  <si>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</si>
  <si>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</si>
  <si>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</si>
  <si>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</si>
  <si>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</si>
  <si>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</si>
  <si>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</si>
  <si>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</si>
  <si>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</si>
  <si>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</si>
  <si>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</si>
  <si>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</si>
  <si>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</si>
  <si>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</si>
  <si>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</si>
  <si>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</si>
  <si>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</si>
  <si>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</si>
  <si>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</si>
  <si>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</si>
  <si>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</si>
  <si>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</si>
  <si>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</si>
  <si>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</si>
  <si>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</si>
  <si>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</si>
  <si>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</si>
  <si>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</si>
  <si>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</si>
  <si>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</si>
  <si>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</si>
  <si>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</si>
  <si>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</si>
  <si>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</si>
  <si>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</si>
  <si>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</si>
  <si>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</si>
  <si>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</si>
  <si>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</si>
  <si>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</si>
  <si>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</si>
  <si>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</si>
  <si>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</si>
  <si>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</si>
  <si>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</si>
  <si>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</si>
  <si>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</si>
  <si>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</si>
  <si>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</si>
  <si>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</si>
  <si>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</si>
  <si>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</si>
  <si>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</si>
  <si>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</si>
  <si>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</si>
  <si>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</si>
  <si>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</si>
  <si>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</si>
  <si>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</si>
  <si>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</si>
  <si>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</si>
  <si>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</si>
  <si>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</si>
  <si>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</si>
  <si>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</si>
  <si>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</si>
  <si>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</si>
  <si>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</si>
  <si>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</si>
  <si>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</si>
  <si>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</si>
  <si>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</si>
  <si>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</si>
  <si>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</si>
  <si>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</si>
  <si>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</si>
  <si>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</si>
  <si>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</si>
  <si>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</si>
  <si>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</si>
  <si>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</si>
  <si>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</si>
  <si>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</si>
  <si>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</si>
  <si>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</si>
  <si>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</si>
  <si>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</si>
  <si>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</si>
  <si>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</si>
  <si>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</si>
  <si>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</si>
  <si>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</si>
  <si>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</si>
  <si>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</si>
  <si>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</si>
  <si>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</si>
  <si>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</si>
  <si>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</si>
  <si>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</si>
  <si>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</si>
  <si>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</si>
  <si>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</si>
  <si>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</si>
  <si>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</si>
  <si>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</si>
  <si>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</si>
  <si>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</si>
  <si>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</si>
  <si>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</si>
  <si>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</si>
  <si>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</si>
  <si>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</si>
  <si>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</si>
  <si>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</si>
  <si>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</si>
  <si>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</si>
  <si>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</si>
  <si>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</si>
  <si>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</si>
  <si>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</si>
  <si>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</si>
  <si>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</si>
  <si>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</si>
  <si>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</si>
  <si>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</si>
  <si>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</si>
  <si>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</si>
  <si>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</si>
  <si>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</si>
  <si>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</si>
  <si>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</si>
  <si>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</si>
  <si>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</si>
  <si>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</si>
  <si>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</si>
  <si>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</si>
  <si>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</si>
  <si>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</si>
  <si>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</si>
  <si>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</si>
  <si>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</si>
  <si>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</si>
  <si>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</si>
  <si>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</si>
  <si>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</si>
  <si>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</si>
  <si>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</si>
  <si>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</si>
  <si>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</si>
  <si>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</si>
  <si>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</si>
  <si>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</si>
  <si>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</si>
  <si>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</si>
  <si>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</si>
  <si>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</si>
  <si>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</si>
  <si>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</si>
  <si>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</si>
  <si>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</si>
  <si>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</si>
  <si>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</si>
  <si>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</si>
  <si>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</si>
  <si>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</si>
  <si>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</si>
  <si>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</si>
  <si>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</si>
  <si>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</si>
  <si>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</si>
  <si>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</si>
  <si>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</si>
  <si>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</si>
  <si>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</si>
  <si>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</si>
  <si>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</si>
  <si>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</si>
  <si>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</si>
  <si>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</si>
  <si>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</si>
  <si>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</si>
  <si>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</si>
  <si>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</si>
  <si>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</si>
  <si>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</si>
  <si>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</si>
  <si>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</si>
  <si>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</si>
  <si>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</si>
  <si>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</si>
  <si>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</si>
  <si>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</si>
  <si>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</si>
  <si>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</si>
  <si>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</si>
  <si>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</si>
  <si>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</si>
  <si>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</si>
  <si>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</si>
  <si>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</si>
  <si>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</si>
  <si>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</si>
  <si>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</si>
  <si>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</si>
  <si>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</si>
  <si>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</si>
  <si>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</si>
  <si>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</si>
  <si>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</si>
  <si>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</si>
  <si>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</si>
  <si>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</si>
  <si>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</si>
  <si>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</si>
  <si>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</si>
  <si>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</si>
  <si>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</si>
  <si>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</si>
  <si>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</si>
  <si>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</si>
  <si>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</si>
  <si>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</si>
  <si>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</si>
  <si>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</si>
  <si>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</si>
  <si>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</si>
  <si>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</si>
  <si>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</si>
  <si>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</si>
  <si>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</si>
  <si>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</si>
  <si>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</si>
  <si>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</si>
  <si>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</si>
  <si>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</si>
  <si>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</si>
  <si>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</si>
  <si>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</si>
  <si>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</si>
  <si>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</si>
  <si>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</si>
  <si>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</si>
  <si>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</si>
  <si>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</si>
  <si>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</si>
  <si>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</si>
  <si>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</si>
  <si>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</si>
  <si>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</si>
  <si>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</si>
  <si>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</si>
  <si>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</si>
  <si>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</si>
  <si>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</si>
  <si>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</si>
  <si>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</si>
  <si>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</si>
  <si>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</si>
  <si>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</si>
  <si>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</si>
  <si>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</si>
  <si>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</si>
  <si>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</si>
  <si>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</si>
  <si>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</si>
  <si>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</si>
  <si>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</si>
  <si>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</si>
  <si>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</si>
  <si>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</si>
  <si>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</si>
  <si>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</si>
  <si>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</si>
  <si>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</si>
  <si>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</si>
  <si>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</si>
  <si>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</si>
  <si>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</si>
  <si>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</si>
  <si>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</si>
  <si>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</si>
  <si>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</si>
  <si>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</si>
  <si>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</si>
  <si>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</si>
  <si>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</si>
  <si>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</si>
  <si>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</si>
  <si>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</si>
  <si>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</si>
  <si>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</si>
  <si>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</si>
  <si>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</si>
  <si>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</si>
  <si>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</si>
  <si>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</si>
  <si>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</si>
  <si>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</si>
  <si>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</si>
  <si>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</si>
  <si>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</si>
  <si>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</si>
  <si>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</si>
  <si>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</si>
  <si>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</si>
  <si>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</si>
  <si>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</si>
  <si>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</si>
  <si>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</si>
  <si>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</si>
  <si>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</si>
  <si>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</si>
  <si>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</si>
  <si>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</si>
  <si>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</si>
  <si>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</si>
  <si>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</si>
  <si>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</si>
  <si>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</si>
  <si>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</si>
  <si>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</si>
  <si>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</si>
  <si>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</si>
  <si>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</si>
  <si>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</si>
  <si>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</si>
  <si>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</si>
  <si>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</si>
  <si>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</si>
  <si>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</si>
  <si>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</si>
  <si>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</si>
  <si>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</si>
  <si>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</si>
  <si>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</si>
  <si>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</si>
  <si>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</si>
  <si>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</si>
  <si>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</si>
  <si>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</si>
  <si>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</si>
  <si>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</si>
  <si>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</si>
  <si>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</si>
  <si>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</si>
  <si>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</si>
  <si>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</si>
  <si>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</si>
  <si>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</si>
  <si>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</si>
  <si>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</si>
  <si>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</si>
  <si>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</si>
  <si>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</si>
  <si>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</si>
  <si>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</si>
  <si>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</si>
  <si>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</si>
  <si>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</si>
  <si>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</si>
  <si>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</si>
  <si>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</si>
  <si>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</si>
  <si>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</si>
  <si>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</si>
  <si>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</si>
  <si>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</si>
  <si>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</si>
  <si>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</si>
  <si>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</si>
  <si>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</si>
  <si>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</si>
  <si>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</si>
  <si>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</si>
  <si>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</si>
  <si>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</si>
  <si>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</si>
  <si>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</si>
  <si>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</si>
  <si>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</si>
  <si>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</si>
  <si>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</si>
  <si>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</si>
  <si>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</si>
  <si>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</si>
  <si>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</si>
  <si>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</si>
  <si>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</si>
  <si>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</si>
  <si>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</si>
  <si>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</si>
  <si>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</si>
  <si>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</si>
  <si>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</si>
  <si>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</si>
  <si>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</si>
  <si>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</si>
  <si>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</si>
  <si>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</si>
  <si>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</si>
  <si>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</si>
  <si>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</si>
  <si>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</si>
  <si>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</si>
  <si>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</si>
  <si>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</si>
  <si>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</si>
  <si>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</si>
  <si>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</si>
  <si>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</si>
  <si>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</si>
  <si>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</si>
  <si>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</si>
  <si>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</si>
  <si>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</si>
  <si>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</si>
  <si>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</si>
  <si>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</si>
  <si>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</si>
  <si>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</si>
  <si>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</si>
  <si>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</si>
  <si>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</si>
  <si>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</si>
  <si>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</si>
  <si>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</si>
  <si>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</si>
  <si>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</si>
  <si>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</si>
  <si>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</si>
  <si>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</si>
  <si>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</si>
  <si>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</si>
  <si>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</si>
  <si>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</si>
  <si>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</si>
  <si>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</si>
  <si>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</si>
  <si>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</si>
  <si>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</si>
  <si>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</si>
  <si>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</si>
  <si>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</si>
  <si>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</si>
  <si>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</si>
  <si>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</si>
  <si>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</si>
  <si>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</si>
  <si>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</si>
  <si>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</si>
  <si>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</si>
  <si>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</si>
  <si>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</si>
  <si>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</si>
  <si>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</si>
  <si>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</si>
  <si>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</si>
  <si>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</si>
  <si>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</si>
  <si>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</si>
  <si>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</si>
  <si>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</si>
  <si>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</si>
  <si>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</si>
  <si>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</si>
  <si>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</si>
  <si>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</si>
  <si>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</si>
  <si>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</si>
  <si>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</si>
  <si>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</si>
  <si>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</si>
  <si>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</si>
  <si>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</si>
  <si>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</si>
  <si>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</si>
  <si>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</si>
  <si>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</si>
  <si>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</si>
  <si>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</si>
  <si>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</si>
  <si>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</si>
  <si>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</si>
  <si>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</si>
  <si>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</si>
  <si>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</si>
  <si>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</si>
  <si>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</si>
  <si>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</si>
  <si>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</si>
  <si>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</si>
  <si>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</si>
  <si>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</si>
  <si>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</si>
  <si>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</si>
  <si>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</si>
  <si>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</si>
  <si>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</si>
  <si>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</si>
  <si>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</si>
  <si>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</si>
  <si>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</si>
  <si>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</si>
  <si>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</si>
  <si>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</si>
  <si>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</si>
  <si>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</si>
  <si>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</si>
  <si>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</si>
  <si>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</si>
  <si>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</si>
  <si>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</si>
  <si>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</si>
  <si>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</si>
  <si>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</si>
  <si>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</si>
  <si>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</si>
  <si>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</si>
  <si>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</si>
  <si>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</si>
  <si>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</si>
  <si>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</si>
  <si>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</si>
  <si>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</si>
  <si>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</si>
  <si>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</si>
  <si>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</si>
  <si>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</si>
  <si>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</si>
  <si>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</si>
  <si>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</si>
  <si>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</si>
  <si>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</si>
  <si>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</si>
  <si>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</si>
  <si>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</si>
  <si>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</si>
  <si>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</si>
  <si>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</si>
  <si>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</si>
  <si>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</si>
  <si>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</si>
  <si>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</si>
  <si>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</si>
  <si>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</si>
  <si>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</si>
  <si>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</si>
  <si>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</si>
  <si>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</si>
  <si>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</si>
  <si>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</si>
  <si>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</si>
  <si>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</si>
  <si>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</si>
  <si>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</si>
  <si>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</si>
  <si>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</si>
  <si>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</si>
  <si>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</si>
  <si>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</si>
  <si>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</si>
  <si>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</si>
  <si>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</si>
  <si>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</si>
  <si>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</si>
  <si>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</si>
  <si>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</si>
  <si>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</si>
  <si>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</si>
  <si>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</si>
  <si>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</si>
  <si>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</si>
  <si>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</si>
  <si>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</si>
  <si>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</si>
  <si>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</si>
  <si>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</si>
  <si>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</si>
  <si>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</si>
  <si>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</si>
  <si>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</si>
  <si>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</si>
  <si>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</si>
  <si>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</si>
  <si>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</si>
  <si>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</si>
  <si>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</si>
  <si>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</si>
  <si>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</si>
  <si>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</si>
  <si>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</si>
  <si>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</si>
  <si>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</si>
  <si>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</si>
  <si>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</si>
  <si>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</si>
  <si>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</si>
  <si>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</si>
  <si>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</si>
  <si>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</si>
  <si>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</si>
  <si>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</si>
  <si>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</si>
  <si>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</si>
  <si>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</si>
  <si>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</si>
  <si>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</si>
  <si>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</si>
  <si>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</si>
  <si>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</si>
  <si>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</si>
  <si>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</si>
  <si>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</si>
  <si>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</si>
  <si>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</si>
  <si>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</si>
  <si>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</si>
  <si>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</si>
  <si>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</si>
  <si>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</si>
  <si>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</si>
  <si>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</si>
  <si>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</si>
  <si>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</si>
  <si>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</si>
  <si>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</si>
  <si>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</si>
  <si>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</si>
  <si>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</si>
  <si>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</si>
  <si>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</si>
  <si>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</si>
  <si>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</si>
  <si>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</si>
  <si>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</si>
  <si>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</si>
  <si>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</si>
  <si>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</si>
  <si>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</si>
  <si>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</si>
  <si>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</si>
  <si>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</si>
  <si>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</si>
  <si>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</si>
  <si>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</si>
  <si>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</si>
  <si>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</si>
  <si>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</si>
  <si>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</si>
  <si>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</si>
  <si>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</si>
  <si>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</si>
  <si>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</si>
  <si>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</si>
  <si>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</si>
  <si>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</si>
  <si>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</si>
  <si>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</si>
  <si>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</si>
  <si>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</si>
  <si>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</si>
  <si>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</si>
  <si>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</si>
  <si>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</si>
  <si>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</si>
  <si>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</si>
  <si>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</si>
  <si>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</si>
  <si>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</si>
  <si>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</si>
  <si>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</si>
  <si>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</si>
  <si>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</si>
  <si>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</si>
  <si>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</si>
  <si>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</si>
  <si>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</si>
  <si>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</si>
  <si>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</si>
  <si>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</si>
  <si>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</si>
  <si>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</si>
  <si>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</si>
  <si>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</si>
  <si>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</si>
  <si>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</si>
  <si>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</si>
  <si>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</si>
  <si>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</si>
  <si>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</si>
  <si>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</si>
  <si>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</si>
  <si>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</si>
  <si>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</si>
  <si>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</si>
  <si>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</si>
  <si>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</si>
  <si>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</si>
  <si>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</si>
  <si>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</si>
  <si>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</si>
  <si>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</si>
  <si>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</si>
  <si>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</si>
  <si>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</si>
  <si>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</si>
  <si>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</si>
  <si>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</si>
  <si>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</si>
  <si>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</si>
  <si>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</si>
  <si>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</si>
  <si>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</si>
  <si>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</si>
  <si>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</si>
  <si>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</si>
  <si>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</si>
  <si>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</si>
  <si>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</si>
  <si>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</si>
  <si>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</si>
  <si>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</si>
  <si>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</si>
  <si>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</si>
  <si>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</si>
  <si>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</si>
  <si>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</si>
  <si>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</si>
  <si>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</si>
  <si>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</si>
  <si>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</si>
  <si>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</si>
  <si>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</si>
  <si>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</si>
  <si>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</si>
  <si>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</si>
  <si>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</si>
  <si>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</si>
  <si>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</si>
  <si>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</si>
  <si>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</si>
  <si>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</si>
  <si>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</si>
  <si>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</si>
  <si>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</si>
  <si>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</si>
  <si>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</si>
  <si>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</si>
  <si>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</si>
  <si>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</si>
  <si>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</si>
  <si>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</si>
  <si>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</si>
  <si>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</si>
  <si>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</si>
  <si>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</si>
  <si>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</si>
  <si>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</si>
  <si>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</si>
  <si>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</si>
  <si>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</si>
  <si>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</si>
  <si>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</si>
  <si>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</si>
  <si>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</si>
  <si>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</si>
  <si>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</si>
  <si>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</si>
  <si>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</si>
  <si>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</si>
  <si>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</si>
  <si>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</si>
  <si>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</si>
  <si>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</si>
  <si>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</si>
  <si>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</si>
  <si>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</si>
  <si>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</si>
  <si>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</si>
  <si>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</si>
  <si>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</si>
  <si>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</si>
  <si>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</si>
  <si>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</si>
  <si>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</si>
  <si>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</si>
  <si>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</si>
  <si>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</si>
  <si>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</si>
  <si>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</si>
  <si>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</si>
  <si>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</si>
  <si>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</si>
  <si>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</si>
  <si>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</si>
  <si>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</si>
  <si>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</si>
  <si>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</si>
  <si>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</si>
  <si>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</si>
  <si>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</si>
  <si>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</si>
  <si>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</si>
  <si>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</si>
  <si>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</si>
  <si>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</si>
  <si>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</si>
  <si>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</si>
  <si>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</si>
  <si>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</si>
  <si>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</si>
  <si>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</si>
  <si>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</si>
  <si>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</si>
  <si>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</si>
  <si>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</si>
  <si>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</si>
  <si>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</si>
  <si>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</si>
  <si>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</si>
  <si>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</si>
  <si>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</si>
  <si>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</si>
  <si>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</si>
  <si>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</si>
  <si>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</si>
  <si>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</si>
  <si>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</si>
  <si>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</si>
  <si>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</si>
  <si>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</si>
  <si>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</si>
  <si>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</si>
  <si>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</si>
  <si>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</si>
  <si>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</si>
  <si>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</si>
  <si>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</si>
  <si>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</si>
  <si>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</si>
  <si>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</si>
  <si>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</si>
  <si>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</si>
  <si>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</si>
  <si>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</si>
  <si>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</si>
  <si>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</si>
  <si>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</si>
  <si>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</si>
  <si>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</si>
  <si>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</si>
  <si>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</si>
  <si>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</si>
  <si>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</si>
  <si>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</si>
  <si>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</si>
  <si>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</si>
  <si>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</si>
  <si>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</si>
  <si>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</si>
  <si>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</si>
  <si>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</si>
  <si>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</si>
  <si>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</si>
  <si>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</si>
  <si>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</si>
  <si>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</si>
  <si>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</si>
  <si>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</si>
  <si>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</si>
  <si>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</si>
  <si>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</si>
  <si>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</si>
  <si>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</si>
  <si>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</si>
  <si>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</si>
  <si>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</si>
  <si>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</si>
  <si>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</si>
  <si>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</si>
  <si>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</si>
  <si>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</si>
  <si>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</si>
  <si>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</si>
  <si>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</si>
  <si>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</si>
  <si>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</si>
  <si>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</si>
  <si>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</si>
  <si>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</si>
  <si>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</si>
  <si>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</si>
  <si>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</si>
  <si>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</si>
  <si>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</si>
  <si>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</si>
  <si>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</si>
  <si>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</si>
  <si>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</si>
  <si>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</si>
  <si>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</si>
  <si>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</si>
  <si>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</si>
  <si>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</si>
  <si>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</si>
  <si>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</si>
  <si>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</si>
  <si>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</si>
  <si>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</si>
  <si>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</si>
  <si>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</si>
  <si>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</si>
  <si>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</si>
  <si>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</si>
  <si>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</si>
  <si>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</si>
  <si>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</si>
  <si>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</si>
  <si>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</si>
  <si>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</si>
  <si>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</si>
  <si>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</si>
  <si>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</si>
  <si>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</si>
  <si>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</si>
  <si>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</si>
  <si>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</si>
  <si>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</si>
  <si>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</si>
  <si>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</si>
  <si>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</si>
  <si>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</si>
  <si>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</si>
  <si>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</si>
  <si>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</si>
  <si>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</si>
  <si>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</si>
  <si>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</si>
  <si>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</si>
  <si>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</si>
  <si>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</si>
  <si>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</si>
  <si>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</si>
  <si>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</si>
  <si>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</si>
  <si>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</si>
  <si>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</si>
  <si>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</si>
  <si>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</si>
  <si>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</si>
  <si>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</si>
  <si>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</si>
  <si>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</si>
  <si>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</si>
  <si>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</si>
  <si>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</si>
  <si>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</si>
  <si>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</si>
  <si>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</si>
  <si>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</si>
  <si>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</si>
  <si>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</si>
  <si>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</si>
  <si>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</si>
  <si>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</si>
  <si>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</si>
  <si>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</si>
  <si>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</si>
  <si>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</si>
  <si>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</si>
  <si>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</si>
  <si>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</si>
  <si>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</si>
  <si>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</si>
  <si>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</si>
  <si>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</si>
  <si>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</si>
  <si>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</si>
  <si>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</si>
  <si>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</si>
  <si>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</si>
  <si>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</si>
  <si>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</si>
  <si>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</si>
  <si>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</si>
  <si>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</si>
  <si>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</si>
  <si>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</si>
  <si>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</si>
  <si>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</si>
  <si>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</si>
  <si>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</si>
  <si>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</si>
  <si>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</si>
  <si>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</si>
  <si>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</si>
  <si>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</si>
  <si>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</si>
  <si>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</si>
  <si>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</si>
  <si>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</si>
  <si>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</si>
  <si>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</si>
  <si>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</si>
  <si>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</si>
  <si>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</si>
  <si>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</si>
  <si>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</si>
  <si>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</si>
  <si>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</si>
  <si>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</si>
  <si>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</si>
  <si>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</si>
  <si>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</si>
  <si>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</si>
  <si>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</si>
  <si>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</si>
  <si>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</si>
  <si>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</si>
  <si>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</si>
  <si>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</si>
  <si>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</si>
  <si>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</si>
  <si>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</si>
  <si>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</si>
  <si>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</si>
  <si>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</si>
  <si>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</si>
  <si>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</si>
  <si>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</si>
  <si>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</si>
  <si>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</si>
  <si>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</si>
  <si>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</si>
  <si>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</si>
  <si>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</si>
  <si>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</si>
  <si>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</si>
  <si>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</si>
  <si>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</si>
  <si>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</si>
  <si>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</si>
  <si>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</si>
  <si>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</si>
  <si>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</si>
  <si>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</si>
  <si>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</si>
  <si>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</si>
  <si>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</si>
  <si>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</si>
  <si>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</si>
  <si>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</si>
  <si>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</si>
  <si>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</si>
  <si>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</si>
  <si>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</si>
  <si>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</si>
  <si>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</si>
  <si>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</si>
  <si>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</si>
  <si>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</si>
  <si>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</si>
  <si>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</si>
  <si>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</si>
  <si>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</si>
  <si>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</si>
  <si>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</si>
  <si>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</si>
  <si>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</si>
  <si>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</si>
  <si>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</si>
  <si>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</si>
  <si>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</si>
  <si>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</si>
  <si>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</si>
  <si>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</si>
  <si>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</si>
  <si>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</si>
  <si>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</si>
  <si>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</si>
  <si>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</si>
  <si>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</si>
  <si>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</si>
  <si>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</si>
  <si>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</si>
  <si>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</si>
  <si>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</si>
  <si>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</si>
  <si>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</si>
  <si>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</si>
  <si>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</si>
  <si>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</si>
  <si>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</si>
  <si>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</si>
  <si>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</si>
  <si>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</si>
  <si>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</si>
  <si>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</si>
  <si>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</si>
  <si>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</si>
  <si>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</si>
  <si>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</si>
  <si>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</si>
  <si>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</si>
  <si>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</si>
  <si>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</si>
  <si>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</si>
  <si>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</si>
  <si>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</si>
  <si>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</si>
  <si>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</si>
  <si>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</si>
  <si>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</si>
  <si>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</si>
  <si>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</si>
  <si>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</si>
  <si>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</si>
  <si>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</si>
  <si>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</si>
  <si>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</si>
  <si>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</si>
  <si>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</si>
  <si>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</si>
  <si>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</si>
  <si>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</si>
  <si>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</si>
  <si>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</si>
  <si>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</si>
  <si>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</si>
  <si>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</si>
  <si>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</si>
  <si>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</si>
  <si>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</si>
  <si>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</si>
  <si>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</si>
  <si>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</si>
  <si>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</si>
  <si>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</si>
  <si>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</si>
  <si>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</si>
  <si>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</si>
  <si>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</si>
  <si>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</si>
  <si>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</si>
  <si>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</si>
  <si>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</si>
  <si>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</si>
  <si>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</si>
  <si>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</si>
  <si>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</si>
  <si>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</si>
  <si>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</si>
  <si>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</si>
  <si>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</si>
  <si>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</si>
  <si>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</si>
  <si>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</si>
  <si>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</si>
  <si>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</si>
  <si>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</si>
  <si>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</si>
  <si>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</si>
  <si>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</si>
  <si>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</si>
  <si>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</si>
  <si>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</si>
  <si>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</si>
  <si>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</si>
  <si>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</si>
  <si>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</si>
  <si>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</si>
  <si>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</si>
  <si>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</si>
  <si>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</si>
  <si>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</si>
  <si>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</si>
  <si>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</si>
  <si>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</si>
  <si>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</si>
  <si>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</si>
  <si>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</si>
  <si>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</si>
  <si>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</si>
  <si>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</si>
  <si>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</si>
  <si>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</si>
  <si>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</si>
  <si>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</si>
  <si>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</si>
  <si>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</si>
  <si>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</si>
  <si>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</si>
  <si>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</si>
  <si>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</si>
  <si>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</si>
  <si>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</si>
  <si>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</si>
  <si>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</si>
  <si>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</si>
  <si>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</si>
  <si>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</si>
  <si>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</si>
  <si>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</si>
  <si>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</si>
  <si>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</si>
  <si>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</si>
  <si>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</si>
  <si>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</si>
  <si>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</si>
  <si>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</si>
  <si>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</si>
  <si>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</si>
  <si>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</si>
  <si>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</si>
  <si>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</si>
  <si>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</si>
  <si>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</si>
  <si>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</si>
  <si>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</si>
  <si>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</si>
  <si>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</si>
  <si>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</si>
  <si>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</si>
  <si>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</si>
  <si>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</si>
  <si>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</si>
  <si>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</si>
  <si>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</si>
  <si>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</si>
  <si>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</si>
  <si>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</si>
  <si>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</si>
  <si>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</si>
  <si>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</si>
  <si>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</si>
  <si>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</si>
  <si>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</si>
  <si>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</si>
  <si>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</si>
  <si>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</si>
  <si>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</si>
  <si>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</si>
  <si>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</si>
  <si>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</si>
  <si>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</si>
  <si>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</si>
  <si>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</si>
  <si>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</si>
  <si>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</si>
  <si>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</si>
  <si>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</si>
  <si>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</si>
  <si>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</si>
  <si>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</si>
  <si>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</si>
  <si>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</si>
  <si>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</si>
  <si>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</si>
  <si>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</si>
  <si>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</si>
  <si>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</si>
  <si>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</si>
  <si>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</si>
  <si>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</si>
  <si>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</si>
  <si>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</si>
  <si>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</si>
  <si>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</si>
  <si>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</si>
  <si>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</si>
  <si>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</si>
  <si>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</si>
  <si>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</si>
  <si>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</si>
  <si>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</si>
  <si>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</si>
  <si>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</si>
  <si>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</si>
  <si>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</si>
  <si>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</si>
  <si>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</si>
  <si>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</si>
  <si>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</si>
  <si>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</si>
  <si>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</si>
  <si>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</si>
  <si>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</si>
  <si>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</si>
  <si>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</si>
  <si>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</si>
  <si>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</si>
  <si>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</si>
  <si>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</si>
  <si>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</si>
  <si>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</si>
  <si>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</si>
  <si>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</si>
  <si>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</si>
  <si>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</si>
  <si>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</si>
  <si>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</si>
  <si>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</si>
  <si>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</si>
  <si>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</si>
  <si>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</si>
  <si>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</si>
  <si>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</si>
  <si>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</si>
  <si>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</si>
  <si>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</si>
  <si>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</si>
  <si>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</si>
  <si>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</si>
  <si>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</si>
  <si>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</si>
  <si>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</si>
  <si>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</si>
  <si>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</si>
  <si>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</si>
  <si>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</si>
  <si>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</si>
  <si>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</si>
  <si>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</si>
  <si>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</si>
  <si>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</si>
  <si>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</si>
  <si>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</si>
  <si>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</si>
  <si>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</si>
  <si>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</si>
  <si>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</si>
  <si>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</si>
  <si>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</si>
  <si>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</si>
  <si>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</si>
  <si>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</si>
  <si>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</si>
  <si>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</si>
  <si>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</si>
  <si>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</si>
  <si>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</si>
  <si>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</si>
  <si>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</si>
  <si>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</si>
  <si>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</si>
  <si>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</si>
  <si>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</si>
  <si>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</si>
  <si>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</si>
  <si>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</si>
  <si>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</si>
  <si>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</si>
  <si>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</si>
  <si>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</si>
  <si>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</si>
  <si>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</si>
  <si>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</si>
  <si>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</si>
  <si>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</si>
  <si>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</si>
  <si>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</si>
  <si>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</si>
  <si>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</si>
  <si>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</si>
  <si>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</si>
  <si>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</si>
  <si>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</si>
  <si>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</si>
  <si>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</si>
  <si>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</si>
  <si>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</si>
  <si>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</si>
  <si>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</si>
  <si>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</si>
  <si>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</si>
  <si>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</si>
  <si>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</si>
  <si>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</si>
  <si>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</si>
  <si>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</si>
  <si>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</si>
  <si>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</si>
  <si>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</si>
  <si>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</si>
  <si>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</si>
  <si>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</si>
  <si>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</si>
  <si>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</si>
  <si>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</si>
  <si>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</si>
  <si>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</si>
  <si>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</si>
  <si>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</si>
  <si>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</si>
  <si>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</si>
  <si>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</si>
  <si>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</si>
  <si>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</si>
  <si>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</si>
  <si>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</si>
  <si>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</si>
  <si>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</si>
  <si>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</si>
  <si>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</si>
  <si>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</si>
  <si>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</si>
  <si>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</si>
  <si>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</si>
  <si>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</si>
  <si>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</si>
  <si>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</si>
  <si>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</si>
  <si>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</si>
  <si>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</si>
  <si>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</si>
  <si>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</si>
  <si>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</si>
  <si>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</si>
  <si>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</si>
  <si>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</si>
  <si>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</si>
  <si>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</si>
  <si>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</si>
  <si>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</si>
  <si>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</si>
  <si>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</si>
  <si>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</si>
  <si>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</si>
  <si>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</si>
  <si>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</si>
  <si>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</si>
  <si>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</si>
  <si>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</si>
  <si>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</si>
  <si>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</si>
  <si>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</si>
  <si>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</si>
  <si>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</si>
  <si>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</si>
  <si>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</si>
  <si>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</si>
  <si>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</si>
  <si>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</si>
  <si>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</si>
  <si>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</si>
  <si>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</si>
  <si>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</si>
  <si>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</si>
  <si>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</si>
  <si>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</si>
  <si>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</si>
  <si>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</si>
  <si>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</si>
  <si>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</si>
  <si>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</si>
  <si>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</si>
  <si>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</si>
  <si>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</si>
  <si>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</si>
  <si>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</si>
  <si>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</si>
  <si>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</si>
  <si>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</si>
  <si>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</si>
  <si>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</si>
  <si>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</si>
  <si>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</si>
  <si>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</si>
  <si>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</si>
  <si>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</si>
  <si>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</si>
  <si>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</si>
  <si>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</si>
  <si>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</si>
  <si>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</si>
  <si>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</si>
  <si>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</si>
  <si>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</si>
  <si>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</si>
  <si>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</si>
  <si>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</si>
  <si>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</si>
  <si>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</si>
  <si>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</si>
  <si>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</si>
  <si>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</si>
  <si>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</si>
  <si>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</si>
  <si>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</si>
  <si>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</si>
  <si>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</si>
  <si>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</si>
  <si>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</si>
  <si>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</si>
  <si>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</si>
  <si>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</si>
  <si>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</si>
  <si>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</si>
  <si>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</si>
  <si>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</si>
  <si>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</si>
  <si>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</si>
  <si>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</si>
  <si>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</si>
  <si>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</si>
  <si>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</si>
  <si>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</si>
  <si>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</si>
  <si>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</si>
  <si>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</si>
  <si>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</si>
  <si>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</si>
  <si>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</si>
  <si>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</si>
  <si>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</si>
  <si>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</si>
  <si>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</si>
  <si>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</si>
  <si>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</si>
  <si>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</si>
  <si>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</si>
  <si>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</si>
  <si>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</si>
  <si>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</si>
  <si>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</si>
  <si>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</si>
  <si>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</si>
  <si>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</si>
  <si>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</si>
  <si>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</si>
  <si>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</si>
  <si>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</si>
  <si>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</si>
  <si>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</si>
  <si>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</si>
  <si>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</si>
  <si>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</si>
  <si>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</si>
  <si>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</si>
  <si>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</si>
  <si>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</si>
  <si>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</si>
  <si>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</si>
  <si>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</si>
  <si>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</si>
  <si>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</si>
  <si>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</si>
  <si>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</si>
  <si>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</si>
  <si>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</si>
  <si>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</si>
  <si>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</si>
  <si>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</si>
  <si>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</si>
  <si>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</si>
  <si>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</si>
  <si>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</si>
  <si>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</si>
  <si>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</si>
  <si>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</si>
  <si>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</si>
  <si>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</si>
  <si>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</si>
  <si>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</si>
  <si>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</si>
  <si>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</si>
  <si>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</si>
  <si>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</si>
  <si>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</si>
  <si>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</si>
  <si>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</si>
  <si>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</si>
  <si>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</si>
  <si>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</si>
  <si>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</si>
  <si>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</si>
  <si>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</si>
  <si>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</si>
  <si>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</si>
  <si>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</si>
  <si>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</si>
  <si>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</si>
  <si>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</si>
  <si>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</si>
  <si>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</si>
  <si>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</si>
  <si>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</si>
  <si>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</si>
  <si>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</si>
  <si>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</si>
  <si>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</si>
  <si>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</si>
  <si>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</si>
  <si>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</si>
  <si>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</si>
  <si>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</si>
  <si>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</si>
  <si>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</si>
  <si>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</si>
  <si>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</si>
  <si>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</si>
  <si>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</si>
  <si>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</si>
  <si>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</si>
  <si>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</si>
  <si>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</si>
  <si>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</si>
  <si>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</si>
  <si>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</si>
  <si>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</si>
  <si>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</si>
  <si>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</si>
  <si>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</si>
  <si>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</si>
  <si>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</si>
  <si>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</si>
  <si>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</si>
  <si>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</si>
  <si>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</si>
  <si>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</si>
  <si>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</si>
  <si>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</si>
  <si>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</si>
  <si>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</si>
  <si>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</si>
  <si>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</si>
  <si>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</si>
  <si>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</si>
  <si>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</si>
  <si>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</si>
  <si>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</si>
  <si>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</si>
  <si>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</si>
  <si>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</si>
  <si>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</si>
  <si>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</si>
  <si>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</si>
  <si>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</si>
  <si>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</si>
  <si>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</si>
  <si>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</si>
  <si>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</si>
  <si>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</si>
  <si>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</si>
  <si>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</si>
  <si>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</si>
  <si>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</si>
  <si>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</si>
  <si>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</si>
  <si>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</si>
  <si>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</si>
  <si>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</si>
  <si>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</si>
  <si>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</si>
  <si>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</si>
  <si>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</si>
  <si>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</si>
  <si>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</si>
  <si>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</si>
  <si>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</si>
  <si>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</si>
  <si>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</si>
  <si>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</si>
  <si>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</si>
  <si>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</si>
  <si>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</si>
  <si>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</si>
  <si>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</si>
  <si>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</si>
  <si>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</si>
  <si>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</si>
  <si>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</si>
  <si>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</si>
  <si>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</si>
  <si>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</si>
  <si>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</si>
  <si>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</si>
  <si>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</si>
  <si>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</si>
  <si>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</si>
  <si>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</si>
  <si>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</si>
  <si>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</si>
  <si>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</si>
  <si>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</si>
  <si>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</si>
  <si>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</si>
  <si>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</si>
  <si>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</si>
  <si>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</si>
  <si>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</si>
  <si>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</si>
  <si>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</si>
  <si>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</si>
  <si>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</si>
  <si>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</si>
  <si>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</si>
  <si>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</si>
  <si>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</si>
  <si>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</si>
  <si>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</si>
  <si>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</si>
  <si>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</si>
  <si>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</si>
  <si>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</si>
  <si>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</si>
  <si>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</si>
  <si>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</si>
  <si>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</si>
  <si>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</si>
  <si>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</si>
  <si>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</si>
  <si>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</si>
  <si>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</si>
  <si>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</si>
  <si>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</si>
  <si>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</si>
  <si>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</si>
  <si>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</si>
  <si>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</si>
  <si>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</si>
  <si>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</si>
  <si>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</si>
  <si>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</si>
  <si>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</si>
  <si>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</si>
  <si>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</si>
  <si>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</si>
  <si>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</si>
  <si>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</si>
  <si>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</si>
  <si>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</si>
  <si>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</si>
  <si>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</si>
  <si>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</si>
  <si>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</si>
  <si>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</si>
  <si>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</si>
  <si>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</si>
  <si>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</si>
  <si>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</si>
  <si>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</si>
  <si>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</si>
  <si>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</si>
  <si>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</si>
  <si>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</si>
  <si>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</si>
  <si>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</si>
  <si>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</si>
  <si>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</si>
  <si>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</si>
  <si>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</si>
  <si>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</si>
  <si>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</si>
  <si>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</si>
  <si>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</si>
  <si>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</si>
  <si>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</si>
  <si>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</si>
  <si>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</si>
  <si>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</si>
  <si>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</si>
  <si>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</si>
  <si>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</si>
  <si>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</si>
  <si>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</si>
  <si>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</si>
  <si>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</si>
  <si>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</si>
  <si>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</si>
  <si>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</si>
  <si>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</si>
  <si>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</si>
  <si>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</si>
  <si>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</si>
  <si>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</si>
  <si>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</si>
  <si>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</si>
  <si>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</si>
  <si>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</si>
  <si>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</si>
  <si>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</si>
  <si>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</si>
  <si>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</si>
  <si>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</si>
  <si>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</si>
  <si>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</si>
  <si>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</si>
  <si>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</si>
  <si>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</si>
  <si>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</si>
  <si>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</si>
  <si>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</si>
  <si>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</si>
  <si>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</si>
  <si>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</si>
  <si>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</si>
  <si>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</si>
  <si>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</si>
  <si>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</si>
  <si>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</si>
  <si>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</si>
  <si>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</si>
  <si>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</si>
  <si>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</si>
  <si>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</si>
  <si>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</si>
  <si>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</si>
  <si>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</si>
  <si>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</si>
  <si>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</si>
  <si>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</si>
  <si>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</si>
  <si>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</si>
  <si>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</si>
  <si>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</si>
  <si>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</si>
  <si>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</si>
  <si>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</si>
  <si>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</si>
  <si>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</si>
  <si>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</si>
  <si>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</si>
  <si>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</si>
  <si>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</si>
  <si>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</si>
  <si>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</si>
  <si>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</si>
  <si>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</si>
  <si>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</si>
  <si>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</si>
  <si>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</si>
  <si>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</si>
  <si>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</si>
  <si>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</si>
  <si>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</si>
  <si>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</si>
  <si>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</si>
  <si>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</si>
  <si>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</si>
  <si>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</si>
  <si>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</si>
  <si>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</si>
  <si>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</si>
  <si>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</si>
  <si>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</si>
  <si>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</si>
  <si>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</si>
  <si>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</si>
  <si>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</si>
  <si>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</si>
  <si>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</si>
  <si>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</si>
  <si>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</si>
  <si>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</si>
  <si>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</si>
  <si>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</si>
  <si>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</si>
  <si>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</si>
  <si>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</si>
  <si>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</si>
  <si>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</si>
  <si>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</si>
  <si>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</si>
  <si>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</si>
  <si>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</si>
  <si>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</si>
  <si>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</si>
  <si>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</si>
  <si>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</si>
  <si>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</si>
  <si>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</si>
  <si>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</si>
  <si>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</si>
  <si>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</si>
  <si>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</si>
  <si>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</si>
  <si>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</si>
  <si>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</si>
  <si>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</si>
  <si>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</si>
  <si>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</si>
  <si>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</si>
  <si>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</si>
  <si>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</si>
  <si>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</si>
  <si>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</si>
  <si>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</si>
  <si>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</si>
  <si>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</si>
  <si>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</si>
  <si>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</si>
  <si>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</si>
  <si>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</si>
  <si>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</si>
  <si>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</si>
  <si>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</si>
  <si>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</si>
  <si>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</si>
  <si>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</si>
  <si>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</si>
  <si>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</si>
  <si>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</si>
  <si>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</si>
  <si>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</si>
  <si>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</si>
  <si>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</si>
  <si>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</si>
  <si>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</si>
  <si>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</si>
  <si>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</si>
  <si>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</si>
  <si>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</si>
  <si>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</si>
  <si>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</si>
  <si>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</si>
  <si>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</si>
  <si>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</si>
  <si>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</si>
  <si>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</si>
  <si>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</si>
  <si>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</si>
  <si>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</si>
  <si>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</si>
  <si>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</si>
  <si>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</si>
  <si>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</si>
  <si>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</si>
  <si>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</si>
  <si>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</si>
  <si>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</si>
  <si>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</si>
  <si>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</si>
  <si>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</si>
  <si>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</si>
  <si>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</si>
  <si>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</si>
  <si>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</si>
  <si>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</si>
  <si>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</si>
  <si>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</si>
  <si>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</si>
  <si>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</si>
  <si>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</si>
  <si>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</si>
  <si>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</si>
  <si>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</si>
  <si>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</si>
  <si>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</si>
  <si>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</si>
  <si>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</si>
  <si>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</si>
  <si>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</si>
  <si>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</si>
  <si>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</si>
  <si>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</si>
  <si>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</si>
  <si>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</si>
  <si>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</si>
  <si>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</si>
  <si>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</si>
  <si>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</si>
  <si>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</si>
  <si>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</si>
  <si>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</si>
  <si>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</si>
  <si>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</si>
  <si>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</si>
  <si>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</si>
  <si>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</si>
  <si>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</si>
  <si>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</si>
  <si>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</si>
  <si>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</si>
  <si>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</si>
  <si>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</si>
  <si>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</si>
  <si>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</si>
  <si>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</si>
  <si>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</si>
  <si>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</si>
  <si>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</si>
  <si>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</si>
  <si>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</si>
  <si>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</si>
  <si>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</si>
  <si>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</si>
  <si>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</si>
  <si>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</si>
  <si>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</si>
  <si>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</si>
  <si>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</si>
  <si>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</si>
  <si>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</si>
  <si>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</si>
  <si>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</si>
  <si>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</si>
  <si>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</si>
  <si>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</si>
  <si>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</si>
  <si>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</si>
  <si>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</si>
  <si>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</si>
  <si>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</si>
  <si>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</si>
  <si>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</si>
  <si>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</si>
  <si>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</si>
  <si>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</si>
  <si>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</si>
  <si>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</si>
  <si>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</si>
  <si>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</si>
  <si>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</si>
  <si>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</si>
  <si>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</si>
  <si>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</si>
  <si>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</si>
  <si>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</si>
  <si>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</si>
  <si>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</si>
  <si>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</si>
  <si>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</si>
  <si>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</si>
  <si>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</si>
  <si>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</si>
  <si>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</si>
  <si>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</si>
  <si>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</si>
  <si>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</si>
  <si>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</si>
  <si>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</si>
  <si>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</si>
  <si>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</si>
  <si>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</si>
  <si>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</si>
  <si>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</si>
  <si>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</si>
  <si>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</si>
  <si>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</si>
  <si>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</si>
  <si>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</si>
  <si>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</si>
  <si>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</si>
  <si>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</si>
  <si>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</si>
  <si>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</si>
  <si>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</si>
  <si>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</si>
  <si>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</si>
  <si>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</si>
  <si>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</si>
  <si>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</si>
  <si>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</si>
  <si>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</si>
  <si>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</si>
  <si>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</si>
  <si>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</si>
  <si>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</si>
  <si>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</si>
  <si>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</si>
  <si>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</si>
  <si>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</si>
  <si>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</si>
  <si>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</si>
  <si>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</si>
  <si>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</si>
  <si>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</si>
  <si>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</si>
  <si>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</si>
  <si>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</si>
  <si>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</si>
  <si>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</si>
  <si>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</si>
  <si>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</si>
  <si>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</si>
  <si>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</si>
  <si>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</si>
  <si>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</si>
  <si>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</si>
  <si>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</si>
  <si>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</si>
  <si>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</si>
  <si>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</si>
  <si>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</si>
  <si>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</si>
  <si>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</si>
  <si>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</si>
  <si>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</si>
  <si>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</si>
  <si>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</si>
  <si>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</si>
  <si>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</si>
  <si>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</si>
  <si>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</si>
  <si>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</si>
  <si>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</si>
  <si>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</si>
  <si>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</si>
  <si>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</si>
  <si>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</si>
  <si>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</si>
  <si>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</si>
  <si>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</si>
  <si>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</si>
  <si>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</si>
  <si>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</si>
  <si>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</si>
  <si>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</si>
  <si>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</si>
  <si>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</si>
  <si>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</si>
  <si>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</si>
  <si>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</si>
  <si>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</si>
  <si>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</si>
  <si>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</si>
  <si>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</si>
  <si>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</si>
  <si>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</si>
  <si>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</si>
  <si>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</si>
  <si>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</si>
  <si>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</si>
  <si>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</si>
  <si>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</si>
  <si>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</si>
  <si>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</si>
  <si>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</si>
  <si>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</si>
  <si>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</si>
  <si>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</si>
  <si>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</si>
  <si>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</si>
  <si>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</si>
  <si>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</si>
  <si>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</si>
  <si>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</si>
  <si>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</si>
  <si>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</si>
  <si>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</si>
  <si>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</si>
  <si>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</si>
  <si>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</si>
  <si>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</si>
  <si>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</si>
  <si>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</si>
  <si>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</si>
  <si>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</si>
  <si>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</si>
  <si>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</si>
  <si>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</si>
  <si>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</si>
  <si>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</si>
  <si>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</si>
  <si>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</si>
  <si>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</si>
  <si>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</si>
  <si>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</si>
  <si>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</si>
  <si>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</si>
  <si>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</si>
  <si>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</si>
  <si>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</si>
  <si>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</si>
  <si>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</si>
  <si>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</si>
  <si>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</si>
  <si>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</si>
  <si>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</si>
  <si>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</si>
  <si>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</si>
  <si>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</si>
  <si>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</si>
  <si>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</si>
  <si>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</si>
  <si>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</si>
  <si>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</si>
  <si>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</si>
  <si>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</si>
  <si>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</si>
  <si>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</si>
  <si>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</si>
  <si>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</si>
  <si>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</si>
  <si>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</si>
  <si>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</si>
  <si>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</si>
  <si>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</si>
  <si>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</si>
  <si>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</si>
  <si>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</si>
  <si>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</si>
  <si>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</si>
  <si>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</si>
  <si>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</si>
  <si>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</si>
  <si>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</si>
  <si>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</si>
  <si>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</si>
  <si>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</si>
  <si>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</si>
  <si>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</si>
  <si>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</si>
  <si>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</si>
  <si>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</si>
  <si>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</si>
  <si>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</si>
  <si>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</si>
  <si>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</si>
  <si>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</si>
  <si>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</si>
  <si>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</si>
  <si>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</si>
  <si>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</si>
  <si>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</si>
  <si>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</si>
  <si>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</si>
  <si>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</si>
  <si>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</si>
  <si>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</si>
  <si>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</si>
  <si>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</si>
  <si>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</si>
  <si>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</si>
  <si>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</si>
  <si>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</si>
  <si>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</si>
  <si>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</si>
  <si>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</si>
  <si>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</si>
  <si>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</si>
  <si>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</si>
  <si>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</si>
  <si>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</si>
  <si>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</si>
  <si>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</si>
  <si>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</si>
  <si>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</si>
  <si>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</si>
  <si>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</si>
  <si>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</si>
  <si>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</si>
  <si>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</si>
  <si>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</si>
  <si>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</si>
  <si>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</si>
  <si>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</si>
  <si>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</si>
  <si>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</si>
  <si>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</si>
  <si>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</si>
  <si>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</si>
  <si>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</si>
  <si>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</si>
  <si>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</si>
  <si>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</si>
  <si>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</si>
  <si>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</si>
  <si>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</si>
  <si>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</si>
  <si>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</si>
  <si>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</si>
  <si>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</si>
  <si>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</si>
  <si>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</si>
  <si>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</si>
  <si>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</si>
  <si>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</si>
  <si>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</si>
  <si>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</si>
  <si>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</si>
  <si>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</si>
  <si>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</si>
  <si>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</si>
  <si>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</si>
  <si>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</si>
  <si>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</si>
  <si>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</si>
  <si>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</si>
  <si>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</si>
  <si>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</si>
  <si>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</si>
  <si>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</si>
  <si>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</si>
  <si>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</si>
  <si>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</si>
  <si>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</si>
  <si>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</si>
  <si>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</si>
  <si>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</si>
  <si>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</si>
  <si>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</si>
  <si>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</si>
  <si>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</si>
  <si>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</si>
  <si>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</si>
  <si>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</si>
  <si>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</si>
  <si>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</si>
  <si>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</si>
  <si>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</si>
  <si>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</si>
  <si>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</si>
  <si>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</si>
  <si>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</si>
  <si>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</si>
  <si>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</si>
  <si>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</si>
  <si>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</si>
  <si>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</si>
  <si>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</si>
  <si>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</si>
  <si>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</si>
  <si>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</si>
  <si>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</si>
  <si>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</si>
  <si>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</si>
  <si>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</si>
  <si>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</si>
  <si>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</si>
  <si>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</si>
  <si>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</si>
  <si>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</si>
  <si>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</si>
  <si>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</si>
  <si>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</si>
  <si>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</si>
  <si>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</si>
  <si>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</si>
  <si>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</si>
  <si>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</si>
  <si>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</si>
  <si>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</si>
  <si>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</si>
  <si>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</si>
  <si>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</si>
  <si>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</si>
  <si>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</si>
  <si>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</si>
  <si>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</si>
  <si>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</si>
  <si>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</si>
  <si>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</si>
  <si>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</si>
  <si>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</si>
  <si>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</si>
  <si>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</si>
  <si>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</si>
  <si>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</si>
  <si>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</si>
  <si>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</si>
  <si>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</si>
  <si>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</si>
  <si>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</si>
  <si>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</si>
  <si>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</si>
  <si>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</si>
  <si>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</si>
  <si>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</si>
  <si>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</si>
  <si>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</si>
  <si>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</si>
  <si>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</si>
  <si>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</si>
  <si>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</si>
  <si>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</si>
  <si>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</si>
  <si>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</si>
  <si>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</si>
  <si>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</si>
  <si>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</si>
  <si>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</si>
  <si>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</si>
  <si>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</si>
  <si>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</si>
  <si>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</si>
  <si>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</si>
  <si>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</si>
  <si>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</si>
  <si>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</si>
  <si>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</si>
  <si>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</si>
  <si>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</si>
  <si>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</si>
  <si>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</si>
  <si>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</si>
  <si>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</si>
  <si>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</si>
  <si>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</si>
  <si>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</si>
  <si>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</si>
  <si>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</si>
  <si>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</si>
  <si>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</si>
  <si>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</si>
  <si>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</si>
  <si>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</si>
  <si>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</si>
  <si>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</si>
  <si>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</si>
  <si>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</si>
  <si>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</si>
  <si>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</si>
  <si>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</si>
  <si>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</si>
  <si>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</si>
  <si>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</si>
  <si>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</si>
  <si>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</si>
  <si>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</si>
  <si>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</si>
  <si>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</si>
  <si>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</si>
  <si>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</si>
  <si>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</si>
  <si>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</si>
  <si>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</si>
  <si>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</si>
  <si>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</si>
  <si>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</si>
  <si>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</si>
  <si>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</si>
  <si>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</si>
  <si>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</si>
  <si>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</si>
  <si>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</si>
  <si>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</si>
  <si>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</si>
  <si>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</si>
  <si>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</si>
  <si>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</si>
  <si>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</si>
  <si>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</si>
  <si>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</si>
  <si>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</si>
  <si>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</si>
  <si>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</si>
  <si>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</si>
  <si>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</si>
  <si>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</si>
  <si>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</si>
  <si>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</si>
  <si>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</si>
  <si>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</si>
  <si>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</si>
  <si>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</si>
  <si>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</si>
  <si>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</si>
  <si>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</si>
  <si>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</si>
  <si>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</si>
  <si>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</si>
  <si>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</si>
  <si>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</si>
  <si>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</si>
  <si>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</si>
  <si>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</si>
  <si>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</si>
  <si>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</si>
  <si>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</si>
  <si>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</si>
  <si>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</si>
  <si>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</si>
  <si>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</si>
  <si>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</si>
  <si>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</si>
  <si>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</si>
  <si>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</si>
  <si>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</si>
  <si>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</si>
  <si>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</si>
  <si>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</si>
  <si>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</si>
  <si>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</si>
  <si>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</si>
  <si>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</si>
  <si>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</si>
  <si>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</si>
  <si>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</si>
  <si>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</si>
  <si>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</si>
  <si>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</si>
  <si>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</si>
  <si>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</si>
  <si>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</si>
  <si>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</si>
  <si>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</si>
  <si>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</si>
  <si>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</si>
  <si>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</si>
  <si>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</si>
  <si>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</si>
  <si>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</si>
  <si>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</si>
  <si>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</si>
  <si>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</si>
  <si>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</si>
  <si>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</si>
  <si>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</si>
  <si>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</si>
  <si>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</si>
  <si>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</si>
  <si>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</si>
  <si>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</si>
  <si>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</si>
  <si>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</si>
  <si>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</si>
  <si>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</si>
  <si>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</si>
  <si>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</si>
  <si>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</si>
  <si>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</si>
  <si>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</si>
  <si>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</si>
  <si>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</si>
  <si>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</si>
  <si>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</si>
  <si>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</si>
  <si>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</si>
  <si>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</si>
  <si>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</si>
  <si>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</si>
  <si>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</si>
  <si>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</si>
  <si>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</si>
  <si>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</si>
  <si>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</si>
  <si>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</si>
  <si>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</si>
  <si>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</si>
  <si>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</si>
  <si>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</si>
  <si>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</si>
  <si>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</si>
  <si>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</si>
  <si>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</si>
  <si>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</si>
  <si>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</si>
  <si>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</si>
  <si>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</si>
  <si>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</si>
  <si>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</si>
  <si>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</si>
  <si>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</si>
  <si>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</si>
  <si>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</si>
  <si>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</si>
  <si>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</si>
  <si>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</si>
  <si>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</si>
  <si>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</si>
  <si>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</si>
  <si>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</si>
  <si>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</si>
  <si>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</si>
  <si>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</si>
  <si>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</si>
  <si>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</si>
  <si>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</si>
  <si>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</si>
  <si>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</si>
  <si>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</si>
  <si>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</si>
  <si>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</si>
  <si>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</si>
  <si>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</si>
  <si>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</si>
  <si>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</si>
  <si>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</si>
  <si>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</si>
  <si>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</si>
  <si>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</si>
  <si>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</si>
  <si>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</si>
  <si>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</si>
  <si>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</si>
  <si>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</si>
  <si>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</si>
  <si>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</si>
  <si>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</si>
  <si>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</si>
  <si>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</si>
  <si>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</si>
  <si>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</si>
  <si>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</si>
  <si>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</si>
  <si>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</si>
  <si>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</si>
  <si>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</si>
  <si>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</si>
  <si>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</si>
  <si>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</si>
  <si>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</si>
  <si>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</si>
  <si>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</si>
  <si>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</si>
  <si>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</si>
  <si>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</si>
  <si>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</si>
  <si>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</si>
  <si>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</si>
  <si>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</si>
  <si>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</si>
  <si>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</si>
  <si>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</si>
  <si>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</si>
  <si>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</si>
  <si>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</si>
  <si>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</si>
  <si>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</si>
  <si>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</si>
  <si>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</si>
  <si>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</si>
  <si>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</si>
  <si>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</si>
  <si>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</si>
  <si>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</si>
  <si>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</si>
  <si>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</si>
  <si>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</si>
  <si>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</si>
  <si>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</si>
  <si>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</si>
  <si>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</si>
  <si>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</si>
  <si>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</si>
  <si>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</si>
  <si>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</si>
  <si>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</si>
  <si>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</si>
  <si>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</si>
  <si>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</si>
  <si>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</si>
  <si>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</si>
  <si>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</si>
  <si>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</si>
  <si>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</si>
  <si>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</si>
  <si>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</si>
  <si>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</si>
  <si>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</si>
  <si>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</si>
  <si>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</si>
  <si>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</si>
  <si>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</si>
  <si>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</si>
  <si>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</si>
  <si>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</si>
  <si>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</si>
  <si>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</si>
  <si>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</si>
  <si>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</si>
  <si>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</si>
  <si>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</si>
  <si>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</si>
  <si>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</si>
  <si>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</si>
  <si>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</si>
  <si>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</si>
  <si>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</si>
  <si>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</si>
  <si>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</si>
  <si>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</si>
  <si>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</si>
  <si>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</si>
  <si>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</si>
  <si>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</si>
  <si>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</si>
  <si>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</si>
  <si>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</si>
  <si>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</si>
  <si>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</si>
  <si>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</si>
  <si>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</si>
  <si>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</si>
  <si>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</si>
  <si>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</si>
  <si>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</si>
  <si>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</si>
  <si>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</si>
  <si>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</si>
  <si>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</si>
  <si>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</si>
  <si>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</si>
  <si>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</si>
  <si>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</si>
  <si>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</si>
  <si>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</si>
  <si>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</si>
  <si>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</si>
  <si>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</si>
  <si>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</si>
  <si>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</si>
  <si>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</si>
  <si>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</si>
  <si>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</si>
  <si>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</si>
  <si>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</si>
  <si>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</si>
  <si>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</si>
  <si>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</si>
  <si>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</si>
  <si>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</si>
  <si>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</si>
  <si>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</si>
  <si>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</si>
  <si>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</si>
  <si>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</si>
  <si>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</si>
  <si>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</si>
  <si>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</si>
  <si>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</si>
  <si>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</si>
  <si>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</si>
  <si>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</si>
  <si>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</si>
  <si>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</si>
  <si>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</si>
  <si>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</si>
  <si>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</si>
  <si>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</si>
  <si>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</si>
  <si>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</si>
  <si>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</si>
  <si>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</si>
  <si>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</si>
  <si>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</si>
  <si>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</si>
  <si>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</si>
  <si>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</si>
  <si>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</si>
  <si>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</si>
  <si>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</si>
  <si>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</si>
  <si>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</si>
  <si>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</si>
  <si>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</si>
  <si>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</si>
  <si>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</si>
  <si>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</si>
  <si>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</si>
  <si>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</si>
  <si>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</si>
  <si>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</si>
  <si>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</si>
  <si>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</si>
  <si>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</si>
  <si>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</si>
  <si>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</si>
  <si>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</si>
  <si>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</si>
  <si>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</si>
  <si>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</si>
  <si>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</si>
  <si>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</si>
  <si>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</si>
  <si>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</si>
  <si>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</si>
  <si>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</si>
  <si>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</si>
  <si>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</si>
  <si>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</si>
  <si>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</si>
  <si>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</si>
  <si>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</si>
  <si>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</si>
  <si>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</si>
  <si>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</si>
  <si>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</si>
  <si>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</si>
  <si>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</si>
  <si>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</si>
  <si>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</si>
  <si>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</si>
  <si>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</si>
  <si>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</si>
  <si>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</si>
  <si>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</si>
  <si>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</si>
  <si>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</si>
  <si>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</si>
  <si>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</si>
  <si>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</si>
  <si>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</si>
  <si>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</si>
  <si>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</si>
  <si>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</si>
  <si>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</si>
  <si>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</si>
  <si>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</si>
  <si>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</si>
  <si>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</si>
  <si>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</si>
  <si>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</si>
  <si>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</si>
  <si>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</si>
  <si>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</si>
  <si>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</si>
  <si>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</si>
  <si>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</si>
  <si>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</si>
  <si>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</si>
  <si>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</si>
  <si>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</si>
  <si>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</si>
  <si>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</si>
  <si>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</si>
  <si>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</si>
  <si>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</si>
  <si>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</si>
  <si>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</si>
  <si>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</si>
  <si>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</si>
  <si>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</si>
  <si>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</si>
  <si>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</si>
  <si>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</si>
  <si>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</si>
  <si>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</si>
  <si>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</si>
  <si>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</si>
  <si>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</si>
  <si>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</si>
  <si>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</si>
  <si>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</si>
  <si>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</si>
  <si>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</si>
  <si>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</si>
  <si>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</si>
  <si>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</si>
  <si>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</si>
  <si>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</si>
  <si>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</si>
  <si>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</si>
  <si>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</si>
  <si>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</si>
  <si>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</si>
  <si>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</si>
  <si>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</si>
  <si>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</si>
  <si>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</si>
  <si>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</si>
  <si>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</si>
  <si>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</si>
  <si>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</si>
  <si>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</si>
  <si>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</si>
  <si>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</si>
  <si>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</si>
  <si>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</si>
  <si>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</si>
  <si>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</si>
  <si>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</si>
  <si>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</si>
  <si>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</si>
  <si>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</si>
  <si>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</si>
  <si>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</si>
  <si>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</si>
  <si>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</si>
  <si>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</si>
  <si>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</si>
  <si>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</si>
  <si>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</si>
  <si>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</si>
  <si>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</si>
  <si>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</si>
  <si>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</si>
  <si>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</si>
  <si>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</si>
  <si>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</si>
  <si>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</si>
  <si>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</si>
  <si>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</si>
  <si>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</si>
  <si>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</si>
  <si>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</si>
  <si>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</si>
  <si>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</si>
  <si>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</si>
  <si>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</si>
  <si>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</si>
  <si>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</si>
  <si>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</si>
  <si>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</si>
  <si>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</si>
  <si>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</si>
  <si>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</si>
  <si>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</si>
  <si>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</si>
  <si>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</si>
  <si>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</si>
  <si>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</si>
  <si>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</si>
  <si>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</si>
  <si>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</si>
  <si>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</si>
  <si>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</si>
  <si>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</si>
  <si>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</si>
  <si>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</si>
  <si>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</si>
  <si>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</si>
  <si>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</si>
  <si>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</si>
  <si>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</si>
  <si>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</si>
  <si>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</si>
  <si>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</si>
  <si>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</si>
  <si>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</si>
  <si>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</si>
  <si>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</si>
  <si>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</si>
  <si>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</si>
  <si>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</si>
  <si>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</si>
  <si>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</si>
  <si>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</si>
  <si>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</si>
  <si>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</si>
  <si>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</si>
  <si>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</si>
  <si>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</si>
  <si>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</si>
  <si>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</si>
  <si>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</si>
  <si>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</si>
  <si>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</si>
  <si>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</si>
  <si>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</si>
  <si>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</si>
  <si>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</si>
  <si>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</si>
  <si>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</si>
  <si>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</si>
  <si>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</si>
  <si>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</si>
  <si>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</si>
  <si>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</si>
  <si>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</si>
  <si>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</si>
  <si>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</si>
  <si>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</si>
  <si>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</si>
  <si>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</si>
  <si>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</si>
  <si>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</si>
  <si>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</si>
  <si>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</si>
  <si>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</si>
  <si>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</si>
  <si>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</si>
  <si>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</si>
  <si>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</si>
  <si>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</si>
  <si>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</si>
  <si>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</si>
  <si>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</si>
  <si>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</si>
  <si>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</si>
  <si>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</si>
  <si>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</si>
  <si>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</si>
  <si>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</si>
  <si>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</si>
  <si>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</si>
  <si>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</si>
  <si>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</si>
  <si>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</si>
  <si>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</si>
  <si>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</si>
  <si>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</si>
  <si>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</si>
  <si>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</si>
  <si>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</si>
  <si>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</si>
  <si>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</si>
  <si>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</si>
  <si>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</si>
  <si>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</si>
  <si>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</si>
  <si>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</si>
  <si>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</si>
  <si>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</si>
  <si>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</si>
  <si>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</si>
  <si>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</si>
  <si>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</si>
  <si>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</si>
  <si>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</si>
  <si>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</si>
  <si>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</si>
  <si>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</si>
  <si>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</si>
  <si>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</si>
  <si>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</si>
  <si>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</si>
  <si>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</si>
  <si>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</si>
  <si>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</si>
  <si>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</si>
  <si>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</si>
  <si>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</si>
  <si>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</si>
  <si>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</si>
  <si>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</si>
  <si>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</si>
  <si>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</si>
  <si>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</si>
  <si>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</si>
  <si>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</si>
  <si>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</si>
  <si>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</si>
  <si>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</si>
  <si>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</si>
  <si>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</si>
  <si>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</si>
  <si>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</si>
  <si>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</si>
  <si>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</si>
  <si>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</si>
  <si>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</si>
  <si>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</si>
  <si>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</si>
  <si>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</si>
  <si>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</si>
  <si>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</si>
  <si>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</si>
  <si>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</si>
  <si>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</si>
  <si>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</si>
  <si>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</si>
  <si>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</si>
  <si>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</si>
  <si>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</si>
  <si>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</si>
  <si>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</si>
  <si>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</si>
  <si>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</si>
  <si>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</si>
  <si>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</si>
  <si>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</si>
  <si>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</si>
  <si>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</si>
  <si>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</si>
  <si>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</si>
  <si>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</si>
  <si>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</si>
  <si>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</si>
  <si>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</si>
  <si>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</si>
  <si>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</si>
  <si>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</si>
  <si>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</si>
  <si>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</si>
  <si>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</si>
  <si>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</si>
  <si>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</si>
  <si>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</si>
  <si>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</si>
  <si>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</si>
  <si>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</si>
  <si>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</si>
  <si>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</si>
  <si>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</si>
  <si>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</si>
  <si>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</si>
  <si>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</si>
  <si>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</si>
  <si>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</si>
  <si>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</si>
  <si>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</si>
  <si>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</si>
  <si>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</si>
  <si>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</si>
  <si>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</si>
  <si>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</si>
  <si>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</si>
  <si>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</si>
  <si>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</si>
  <si>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</si>
  <si>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</si>
  <si>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</si>
  <si>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</si>
  <si>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</si>
  <si>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</si>
  <si>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</si>
  <si>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</si>
  <si>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</si>
  <si>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</si>
  <si>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</si>
  <si>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</si>
  <si>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</si>
  <si>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</si>
  <si>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</si>
  <si>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</si>
  <si>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</si>
  <si>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</si>
  <si>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</si>
  <si>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</si>
  <si>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</si>
  <si>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</si>
  <si>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</si>
  <si>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</si>
  <si>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</si>
  <si>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</si>
  <si>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</si>
  <si>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</si>
  <si>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</si>
  <si>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</si>
  <si>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</si>
  <si>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</si>
  <si>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</si>
  <si>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</si>
  <si>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</si>
  <si>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</si>
  <si>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</si>
  <si>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</si>
  <si>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</si>
  <si>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</si>
  <si>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</si>
  <si>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</si>
  <si>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</si>
  <si>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</si>
  <si>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</si>
  <si>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</si>
  <si>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</si>
  <si>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</si>
  <si>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</si>
  <si>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</si>
  <si>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</si>
  <si>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</si>
  <si>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</si>
  <si>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</si>
  <si>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</si>
  <si>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</si>
  <si>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</si>
  <si>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</si>
  <si>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</si>
  <si>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</si>
  <si>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</si>
  <si>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</si>
  <si>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</si>
  <si>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</si>
  <si>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</si>
  <si>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</si>
  <si>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</si>
  <si>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</si>
  <si>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</si>
  <si>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</si>
  <si>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</si>
  <si>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</si>
  <si>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</si>
  <si>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</si>
  <si>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</si>
  <si>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</si>
  <si>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</si>
  <si>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</si>
  <si>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</si>
  <si>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</si>
  <si>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</si>
  <si>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</si>
  <si>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</si>
  <si>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</si>
  <si>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</si>
  <si>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</si>
  <si>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</si>
  <si>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</si>
  <si>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</si>
  <si>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</si>
  <si>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</si>
  <si>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</si>
  <si>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</si>
  <si>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</si>
  <si>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</si>
  <si>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</si>
  <si>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</si>
  <si>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</si>
  <si>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</si>
  <si>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</si>
  <si>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</si>
  <si>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</si>
  <si>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</si>
  <si>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</si>
  <si>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</si>
  <si>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</si>
  <si>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</si>
  <si>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</si>
  <si>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</si>
  <si>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</si>
  <si>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</si>
  <si>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</si>
  <si>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</si>
  <si>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</si>
  <si>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</si>
  <si>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</si>
  <si>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</si>
  <si>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</si>
  <si>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</si>
  <si>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</si>
  <si>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</si>
  <si>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</si>
  <si>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</si>
  <si>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</si>
  <si>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</si>
  <si>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</si>
  <si>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</si>
  <si>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</si>
  <si>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</si>
  <si>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</si>
  <si>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</si>
  <si>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</si>
  <si>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</si>
  <si>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</si>
  <si>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</si>
  <si>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</si>
  <si>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</si>
  <si>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</si>
  <si>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</si>
  <si>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</si>
  <si>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</si>
  <si>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</si>
  <si>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</si>
  <si>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</si>
  <si>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</si>
  <si>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</si>
  <si>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</si>
  <si>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</si>
  <si>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</si>
  <si>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</si>
  <si>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</si>
  <si>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</si>
  <si>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</si>
  <si>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</si>
  <si>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</si>
  <si>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</si>
  <si>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</si>
  <si>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</si>
  <si>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</si>
  <si>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</si>
  <si>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</si>
  <si>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</si>
  <si>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</si>
  <si>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</si>
  <si>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</si>
  <si>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</si>
  <si>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</si>
  <si>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</si>
  <si>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</si>
  <si>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</si>
  <si>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</si>
  <si>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</si>
  <si>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</si>
  <si>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</si>
  <si>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</si>
  <si>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</si>
  <si>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</si>
  <si>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</si>
  <si>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</si>
  <si>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</si>
  <si>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</si>
  <si>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</si>
  <si>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</si>
  <si>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</si>
  <si>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</si>
  <si>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</si>
  <si>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</si>
  <si>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</si>
  <si>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</si>
  <si>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</si>
  <si>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</si>
  <si>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</si>
  <si>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</si>
  <si>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</si>
  <si>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</si>
  <si>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</si>
  <si>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</si>
  <si>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</si>
  <si>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</si>
  <si>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</si>
  <si>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</si>
  <si>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</si>
  <si>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</si>
  <si>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</si>
  <si>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</si>
  <si>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</si>
  <si>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</si>
  <si>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</si>
  <si>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</si>
  <si>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</si>
  <si>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</si>
  <si>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</si>
  <si>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</si>
  <si>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</si>
  <si>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</si>
  <si>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</si>
  <si>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</si>
  <si>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</si>
  <si>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</si>
  <si>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</si>
  <si>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</si>
  <si>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</si>
  <si>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</si>
  <si>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</si>
  <si>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</si>
  <si>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</si>
  <si>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</si>
  <si>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</si>
  <si>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</si>
  <si>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</si>
  <si>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</si>
  <si>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</si>
  <si>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</si>
  <si>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</si>
  <si>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</si>
  <si>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</si>
  <si>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</si>
  <si>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</si>
  <si>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</si>
  <si>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</si>
  <si>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</si>
  <si>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</si>
  <si>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</si>
  <si>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</si>
  <si>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</si>
  <si>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</si>
  <si>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</si>
  <si>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</si>
  <si>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</si>
  <si>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</si>
  <si>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</si>
  <si>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</si>
  <si>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</si>
  <si>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</si>
  <si>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</si>
  <si>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</si>
  <si>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</si>
  <si>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</si>
  <si>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</si>
  <si>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</si>
  <si>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</si>
  <si>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</si>
  <si>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</si>
  <si>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</si>
  <si>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</si>
  <si>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</si>
  <si>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</si>
  <si>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</si>
  <si>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</si>
  <si>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</si>
  <si>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</si>
  <si>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</si>
  <si>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</si>
  <si>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</si>
  <si>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</si>
  <si>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</si>
  <si>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</si>
  <si>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</si>
  <si>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</si>
  <si>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</si>
  <si>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</si>
  <si>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</si>
  <si>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</si>
  <si>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</si>
  <si>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</si>
  <si>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</si>
  <si>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</si>
  <si>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</si>
  <si>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</si>
  <si>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</si>
  <si>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</si>
  <si>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</si>
  <si>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</si>
  <si>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</si>
  <si>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</si>
  <si>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</si>
  <si>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</si>
  <si>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</si>
  <si>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</si>
  <si>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</si>
  <si>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</si>
  <si>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</si>
  <si>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</si>
  <si>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</si>
  <si>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</si>
  <si>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</si>
  <si>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</si>
  <si>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</si>
  <si>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</si>
  <si>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</si>
  <si>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</si>
  <si>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</si>
  <si>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</si>
  <si>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</si>
  <si>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</si>
  <si>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</si>
  <si>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</si>
  <si>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</si>
  <si>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</si>
  <si>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</si>
  <si>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</si>
  <si>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</si>
  <si>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</si>
  <si>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</si>
  <si>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</si>
  <si>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</si>
  <si>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</si>
  <si>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</si>
  <si>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</si>
  <si>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</si>
  <si>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</si>
  <si>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</si>
  <si>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</si>
  <si>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</si>
  <si>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</si>
  <si>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</si>
  <si>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</si>
  <si>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</si>
  <si>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</si>
  <si>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</si>
  <si>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</si>
  <si>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</si>
  <si>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</si>
  <si>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</si>
  <si>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</si>
  <si>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</si>
  <si>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</si>
  <si>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</si>
  <si>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</si>
  <si>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</si>
  <si>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</si>
  <si>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</si>
  <si>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</si>
  <si>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</si>
  <si>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</si>
  <si>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</si>
  <si>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</si>
  <si>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</si>
  <si>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</si>
  <si>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</si>
  <si>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</si>
  <si>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</si>
  <si>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</si>
  <si>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</si>
  <si>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</si>
  <si>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</si>
  <si>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</si>
  <si>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</si>
  <si>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</si>
  <si>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</si>
  <si>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</si>
  <si>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</si>
  <si>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</si>
  <si>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</si>
  <si>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</si>
  <si>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</si>
  <si>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</si>
  <si>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</si>
  <si>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</si>
  <si>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</si>
  <si>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</si>
  <si>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</si>
  <si>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</si>
  <si>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</si>
  <si>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</si>
  <si>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</si>
  <si>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</si>
  <si>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</si>
  <si>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</si>
  <si>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</si>
  <si>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</si>
  <si>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</si>
  <si>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</si>
  <si>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</si>
  <si>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</si>
  <si>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</si>
  <si>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</si>
  <si>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</si>
  <si>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</si>
  <si>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</si>
  <si>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</si>
  <si>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</si>
  <si>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</si>
  <si>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</si>
  <si>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</si>
  <si>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</si>
  <si>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</si>
  <si>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</si>
  <si>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</si>
  <si>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</si>
  <si>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</si>
  <si>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</si>
  <si>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</si>
  <si>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</si>
  <si>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</si>
  <si>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</si>
  <si>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</si>
  <si>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</si>
  <si>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</si>
  <si>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</si>
  <si>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</si>
  <si>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</si>
  <si>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</si>
  <si>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</si>
  <si>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</si>
  <si>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</si>
  <si>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</si>
  <si>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</si>
  <si>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</si>
  <si>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</si>
  <si>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</si>
  <si>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</si>
  <si>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</si>
  <si>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</si>
  <si>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</si>
  <si>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</si>
  <si>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</si>
  <si>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</si>
  <si>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</si>
  <si>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</si>
  <si>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</si>
  <si>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</si>
  <si>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</si>
  <si>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</si>
  <si>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</si>
  <si>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</si>
  <si>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</si>
  <si>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</si>
  <si>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</si>
  <si>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</si>
  <si>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</si>
  <si>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</si>
  <si>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</si>
  <si>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</si>
  <si>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</si>
  <si>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</si>
  <si>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</si>
  <si>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</si>
  <si>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</si>
  <si>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</si>
  <si>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</si>
  <si>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</si>
  <si>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</si>
  <si>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</si>
  <si>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</si>
  <si>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</si>
  <si>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</si>
  <si>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</si>
  <si>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</si>
  <si>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</si>
  <si>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</si>
  <si>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</si>
  <si>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</si>
  <si>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</si>
  <si>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</si>
  <si>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</si>
  <si>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</si>
  <si>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</si>
  <si>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</si>
  <si>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</si>
  <si>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</si>
  <si>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</si>
  <si>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</si>
  <si>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</si>
  <si>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</si>
  <si>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</si>
  <si>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</si>
  <si>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</si>
  <si>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</si>
  <si>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</si>
  <si>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</si>
  <si>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</si>
  <si>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</si>
  <si>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</si>
  <si>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</si>
  <si>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</si>
  <si>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</si>
  <si>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</si>
  <si>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</si>
  <si>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</si>
  <si>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</si>
  <si>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</si>
  <si>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</si>
  <si>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</si>
  <si>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</si>
  <si>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</si>
  <si>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</si>
  <si>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</si>
  <si>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</si>
  <si>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</si>
  <si>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</si>
  <si>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</si>
  <si>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</si>
  <si>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</si>
  <si>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</si>
  <si>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</si>
  <si>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</si>
  <si>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</si>
  <si>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</si>
  <si>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</si>
  <si>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</si>
  <si>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</si>
  <si>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</si>
  <si>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</si>
  <si>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</si>
  <si>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</si>
  <si>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</si>
  <si>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</si>
  <si>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</si>
  <si>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</si>
  <si>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</si>
  <si>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</si>
  <si>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</si>
  <si>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</si>
  <si>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</si>
  <si>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</si>
  <si>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</si>
  <si>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</si>
  <si>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</si>
  <si>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</si>
  <si>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</si>
  <si>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</si>
  <si>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</si>
  <si>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</si>
  <si>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</si>
  <si>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</si>
  <si>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</si>
  <si>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</si>
  <si>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</si>
  <si>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</si>
  <si>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</si>
  <si>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</si>
  <si>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</si>
  <si>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</si>
  <si>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</si>
  <si>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</si>
  <si>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</si>
  <si>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</si>
  <si>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</si>
  <si>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</si>
  <si>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</si>
  <si>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</si>
  <si>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</si>
  <si>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</si>
  <si>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</si>
  <si>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</si>
  <si>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</si>
  <si>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</si>
  <si>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</si>
  <si>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</si>
  <si>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</si>
  <si>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</si>
  <si>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</si>
  <si>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</si>
  <si>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</si>
  <si>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</si>
  <si>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</si>
  <si>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</si>
  <si>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</si>
  <si>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</si>
  <si>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</si>
  <si>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</si>
  <si>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</si>
  <si>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</si>
  <si>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</si>
  <si>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</si>
  <si>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</si>
  <si>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</si>
  <si>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</si>
  <si>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</si>
  <si>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</si>
  <si>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</si>
  <si>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</si>
  <si>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</si>
  <si>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</si>
  <si>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</si>
  <si>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</si>
  <si>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</si>
  <si>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</si>
  <si>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</si>
  <si>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</si>
  <si>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</si>
  <si>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</si>
  <si>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</si>
  <si>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</si>
  <si>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</si>
  <si>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</si>
  <si>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</si>
  <si>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</si>
  <si>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</si>
  <si>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</si>
  <si>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</si>
  <si>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</si>
  <si>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</si>
  <si>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</si>
  <si>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</si>
  <si>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</si>
  <si>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</si>
  <si>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</si>
  <si>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</si>
  <si>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</si>
  <si>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</si>
  <si>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</si>
  <si>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</si>
  <si>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</si>
  <si>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</si>
  <si>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</si>
  <si>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</si>
  <si>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</si>
  <si>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</si>
  <si>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</si>
  <si>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</si>
  <si>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</si>
  <si>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</si>
  <si>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</si>
  <si>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</si>
  <si>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</si>
  <si>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</si>
  <si>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</si>
  <si>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</si>
  <si>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</si>
  <si>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</si>
  <si>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</si>
  <si>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</si>
  <si>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</si>
  <si>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</si>
  <si>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</si>
  <si>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</si>
  <si>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</si>
  <si>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</si>
  <si>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</si>
  <si>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</si>
  <si>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</si>
  <si>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</si>
  <si>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</si>
  <si>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</si>
  <si>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</si>
  <si>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</si>
  <si>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</si>
  <si>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</si>
  <si>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</si>
  <si>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</si>
  <si>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</si>
  <si>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</si>
  <si>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</si>
  <si>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</si>
  <si>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</si>
  <si>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</si>
  <si>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</si>
  <si>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</si>
  <si>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</si>
  <si>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</si>
  <si>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</si>
  <si>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</si>
  <si>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</si>
  <si>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</si>
  <si>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</si>
  <si>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</si>
  <si>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</si>
  <si>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</si>
  <si>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</si>
  <si>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</si>
  <si>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</si>
  <si>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</si>
  <si>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</si>
  <si>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</si>
  <si>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</si>
  <si>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</si>
  <si>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</si>
  <si>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</si>
  <si>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</si>
  <si>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</si>
  <si>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</si>
  <si>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</si>
  <si>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</si>
  <si>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</si>
  <si>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</si>
  <si>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</si>
  <si>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</si>
  <si>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</si>
  <si>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</si>
  <si>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</si>
  <si>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</si>
  <si>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</si>
  <si>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</si>
  <si>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</si>
  <si>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</si>
  <si>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</si>
  <si>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</si>
  <si>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</si>
  <si>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</si>
  <si>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</si>
  <si>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</si>
  <si>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</si>
  <si>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</si>
  <si>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</si>
  <si>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</si>
  <si>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</si>
  <si>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</si>
  <si>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</si>
  <si>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</si>
  <si>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</si>
  <si>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</si>
  <si>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</si>
  <si>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</si>
  <si>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</si>
  <si>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</si>
  <si>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</si>
  <si>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</si>
  <si>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</si>
  <si>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</si>
  <si>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</si>
  <si>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</si>
  <si>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</si>
  <si>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</si>
  <si>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</si>
  <si>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</si>
  <si>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</si>
  <si>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</si>
  <si>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</si>
  <si>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</si>
  <si>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</si>
  <si>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</si>
  <si>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</si>
  <si>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</si>
  <si>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</si>
  <si>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</si>
  <si>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</si>
  <si>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</si>
  <si>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</si>
  <si>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</si>
  <si>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</si>
  <si>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</si>
  <si>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</si>
  <si>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</si>
  <si>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</si>
  <si>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</si>
  <si>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</si>
  <si>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</si>
  <si>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</si>
  <si>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</si>
  <si>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</si>
  <si>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</si>
  <si>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</si>
  <si>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</si>
  <si>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</si>
  <si>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</si>
  <si>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</si>
  <si>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</si>
  <si>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</si>
  <si>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</si>
  <si>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</si>
  <si>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</si>
  <si>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</si>
  <si>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</si>
  <si>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</si>
  <si>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</si>
  <si>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</si>
  <si>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</si>
  <si>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</si>
  <si>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</si>
  <si>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</si>
  <si>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</si>
  <si>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</si>
  <si>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</si>
  <si>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</si>
  <si>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</si>
  <si>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</si>
  <si>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</si>
  <si>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</si>
  <si>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</si>
  <si>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</si>
  <si>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</si>
  <si>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</si>
  <si>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</si>
  <si>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</si>
  <si>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</si>
  <si>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</si>
  <si>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</si>
  <si>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</si>
  <si>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</si>
  <si>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</si>
  <si>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</si>
  <si>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</si>
  <si>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</si>
  <si>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</si>
  <si>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</si>
  <si>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</si>
  <si>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</si>
  <si>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</si>
  <si>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</si>
  <si>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</si>
  <si>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</si>
  <si>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</si>
  <si>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</si>
  <si>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</si>
  <si>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</si>
  <si>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</si>
  <si>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</si>
  <si>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</si>
  <si>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</si>
  <si>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</si>
  <si>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</si>
  <si>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</si>
  <si>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</si>
  <si>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</si>
  <si>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</si>
  <si>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</si>
  <si>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</si>
  <si>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</si>
  <si>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</si>
  <si>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</si>
  <si>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</si>
  <si>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</si>
  <si>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</si>
  <si>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</si>
  <si>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</si>
  <si>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</si>
  <si>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</si>
  <si>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</si>
  <si>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</si>
  <si>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</si>
  <si>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</si>
  <si>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</si>
  <si>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</si>
  <si>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</si>
  <si>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</si>
  <si>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</si>
  <si>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</si>
  <si>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</si>
  <si>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</si>
  <si>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</si>
  <si>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</si>
  <si>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</si>
  <si>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</si>
  <si>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</si>
  <si>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</si>
  <si>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</si>
  <si>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</si>
  <si>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</si>
  <si>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</si>
  <si>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</si>
  <si>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</si>
  <si>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</si>
  <si>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</si>
  <si>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</si>
  <si>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</si>
  <si>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</si>
  <si>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</si>
  <si>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</si>
  <si>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</si>
  <si>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</si>
  <si>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</si>
  <si>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</si>
  <si>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</si>
  <si>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</si>
  <si>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</si>
  <si>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</si>
  <si>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</si>
  <si>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</si>
  <si>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</si>
  <si>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</si>
  <si>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</si>
  <si>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</si>
  <si>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</si>
  <si>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</si>
  <si>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</si>
  <si>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</si>
  <si>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</si>
  <si>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</si>
  <si>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</si>
  <si>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</si>
  <si>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</si>
  <si>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</si>
  <si>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</si>
  <si>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</si>
  <si>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</si>
  <si>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</si>
  <si>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</si>
  <si>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</si>
  <si>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</si>
  <si>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</si>
  <si>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</si>
  <si>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</si>
  <si>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</si>
  <si>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</si>
  <si>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</si>
  <si>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</si>
  <si>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</si>
  <si>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</si>
  <si>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</si>
  <si>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</si>
  <si>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</si>
  <si>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</si>
  <si>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</si>
  <si>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</si>
  <si>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</si>
  <si>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</si>
  <si>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</si>
  <si>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</si>
  <si>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</si>
  <si>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</si>
  <si>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</si>
  <si>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</si>
  <si>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</si>
  <si>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</si>
  <si>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</si>
  <si>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</si>
  <si>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</si>
  <si>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</si>
  <si>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</si>
  <si>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</si>
  <si>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</si>
  <si>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</si>
  <si>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</si>
  <si>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</si>
  <si>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</si>
  <si>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</si>
  <si>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</si>
  <si>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</si>
  <si>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</si>
  <si>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</si>
  <si>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</si>
  <si>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</si>
  <si>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</si>
  <si>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</si>
  <si>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</si>
  <si>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</si>
  <si>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</si>
  <si>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</si>
  <si>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</si>
  <si>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</si>
  <si>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</si>
  <si>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</si>
  <si>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</si>
  <si>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</si>
  <si>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</si>
  <si>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</si>
  <si>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</si>
  <si>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</si>
  <si>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</si>
  <si>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</si>
  <si>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</si>
  <si>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</si>
  <si>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</si>
  <si>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</si>
  <si>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</si>
  <si>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</si>
  <si>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</si>
  <si>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</si>
  <si>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</si>
  <si>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</si>
  <si>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</si>
  <si>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</si>
  <si>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</si>
  <si>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</si>
  <si>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</si>
  <si>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</si>
  <si>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</si>
  <si>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</si>
  <si>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</si>
  <si>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</si>
  <si>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</si>
  <si>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</si>
  <si>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</si>
  <si>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</si>
  <si>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</si>
  <si>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</si>
  <si>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</si>
  <si>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</si>
  <si>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</si>
  <si>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</si>
  <si>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</si>
  <si>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</si>
  <si>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</si>
  <si>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</si>
  <si>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</si>
  <si>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</si>
  <si>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</si>
  <si>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</si>
  <si>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</si>
  <si>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</si>
  <si>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</si>
  <si>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</si>
  <si>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</si>
  <si>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</si>
  <si>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</si>
  <si>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</si>
  <si>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</si>
  <si>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</si>
  <si>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</si>
  <si>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</si>
  <si>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</si>
  <si>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</si>
  <si>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</si>
  <si>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</si>
  <si>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</si>
  <si>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</si>
  <si>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</si>
  <si>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</si>
  <si>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</si>
  <si>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</si>
  <si>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</si>
  <si>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</si>
  <si>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</si>
  <si>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</si>
  <si>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</si>
  <si>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</si>
  <si>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</si>
  <si>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</si>
  <si>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</si>
  <si>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</si>
  <si>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</si>
  <si>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</si>
  <si>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</si>
  <si>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</si>
  <si>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</si>
  <si>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</si>
  <si>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</si>
  <si>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</si>
  <si>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</si>
  <si>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</si>
  <si>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</si>
  <si>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</si>
  <si>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</si>
  <si>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</si>
  <si>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</si>
  <si>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</si>
  <si>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</si>
  <si>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</si>
  <si>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</si>
  <si>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</si>
  <si>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</si>
  <si>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</si>
  <si>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</si>
  <si>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</si>
  <si>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</si>
  <si>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</si>
  <si>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</si>
  <si>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</si>
  <si>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</si>
  <si>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</si>
  <si>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</si>
  <si>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</si>
  <si>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</si>
  <si>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</si>
  <si>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</si>
  <si>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</si>
  <si>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</si>
  <si>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</si>
  <si>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</si>
  <si>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</si>
  <si>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</si>
  <si>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</si>
  <si>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</si>
  <si>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</si>
  <si>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</si>
  <si>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</si>
  <si>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</si>
  <si>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</si>
  <si>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</si>
  <si>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</si>
  <si>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</si>
  <si>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</si>
  <si>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</si>
  <si>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</si>
  <si>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</si>
  <si>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</si>
  <si>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</si>
  <si>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</si>
  <si>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</si>
  <si>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</si>
  <si>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</si>
  <si>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</si>
  <si>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</si>
  <si>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</si>
  <si>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</si>
  <si>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</si>
  <si>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</si>
  <si>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</si>
  <si>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</si>
  <si>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</si>
  <si>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</si>
  <si>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</si>
  <si>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</si>
  <si>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</si>
  <si>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</si>
  <si>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</si>
  <si>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</si>
  <si>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</si>
  <si>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</si>
  <si>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</si>
  <si>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</si>
  <si>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</si>
  <si>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</si>
  <si>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</si>
  <si>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</si>
  <si>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</si>
  <si>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</si>
  <si>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</si>
  <si>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</si>
  <si>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</si>
  <si>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</si>
  <si>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</si>
  <si>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</si>
  <si>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</si>
  <si>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</si>
  <si>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</si>
  <si>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</si>
  <si>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</si>
  <si>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</si>
  <si>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</si>
  <si>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</si>
  <si>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</si>
  <si>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</si>
  <si>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</si>
  <si>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</si>
  <si>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</si>
  <si>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</si>
  <si>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</si>
  <si>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</si>
  <si>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</si>
  <si>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</si>
  <si>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</si>
  <si>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</si>
  <si>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</si>
  <si>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</si>
  <si>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</si>
  <si>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</si>
  <si>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</si>
  <si>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</si>
  <si>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</si>
  <si>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</si>
  <si>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</si>
  <si>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</si>
  <si>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</si>
  <si>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</si>
  <si>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</si>
  <si>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</si>
  <si>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</si>
  <si>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</si>
  <si>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</si>
  <si>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</si>
  <si>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</si>
  <si>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</si>
  <si>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</si>
  <si>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</si>
  <si>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</si>
  <si>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</si>
  <si>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</si>
  <si>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</si>
  <si>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</si>
  <si>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</si>
  <si>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</si>
  <si>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</si>
  <si>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</si>
  <si>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</si>
  <si>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</si>
  <si>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</si>
  <si>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</si>
  <si>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</si>
  <si>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</si>
  <si>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</si>
  <si>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</si>
  <si>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</si>
  <si>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</si>
  <si>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</si>
  <si>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</si>
  <si>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</si>
  <si>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</si>
  <si>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</si>
  <si>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</si>
  <si>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</si>
  <si>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</si>
  <si>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</si>
  <si>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</si>
  <si>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</si>
  <si>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</si>
  <si>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</si>
  <si>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</si>
  <si>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</si>
  <si>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</si>
  <si>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</si>
  <si>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</si>
  <si>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</si>
  <si>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</si>
  <si>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</si>
  <si>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</si>
  <si>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</si>
  <si>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</si>
  <si>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</si>
  <si>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</si>
  <si>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</si>
  <si>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</si>
  <si>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</si>
  <si>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</si>
  <si>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</si>
  <si>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</si>
  <si>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</si>
  <si>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</si>
  <si>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</si>
  <si>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</si>
  <si>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</si>
  <si>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</si>
  <si>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</si>
  <si>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</si>
  <si>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</si>
  <si>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</si>
  <si>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</si>
  <si>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</si>
  <si>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</si>
  <si>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</si>
  <si>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</si>
  <si>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</si>
  <si>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</si>
  <si>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</si>
  <si>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</si>
  <si>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</si>
  <si>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</si>
  <si>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</si>
  <si>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</si>
  <si>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</si>
  <si>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</si>
  <si>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</si>
  <si>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</si>
  <si>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</si>
  <si>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</si>
  <si>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</si>
  <si>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</si>
  <si>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</si>
  <si>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</si>
  <si>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</si>
  <si>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</si>
  <si>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</si>
  <si>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</si>
  <si>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</si>
  <si>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</si>
  <si>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</si>
  <si>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</si>
  <si>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</si>
  <si>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</si>
  <si>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</si>
  <si>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</si>
  <si>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</si>
  <si>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</si>
  <si>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</si>
  <si>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</si>
  <si>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</si>
  <si>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</si>
  <si>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</si>
  <si>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</si>
  <si>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</si>
  <si>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</si>
  <si>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</si>
  <si>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</si>
  <si>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</si>
  <si>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</si>
  <si>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</si>
  <si>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</si>
  <si>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</si>
  <si>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</si>
  <si>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</si>
  <si>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</si>
  <si>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</si>
  <si>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</si>
  <si>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</si>
  <si>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</si>
  <si>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</si>
  <si>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</si>
  <si>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</si>
  <si>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</si>
  <si>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</si>
  <si>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</si>
  <si>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</si>
  <si>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</si>
  <si>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</si>
  <si>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</si>
  <si>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</si>
  <si>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</si>
  <si>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</si>
  <si>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</si>
  <si>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</si>
  <si>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</si>
  <si>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</si>
  <si>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</si>
  <si>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</si>
  <si>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</si>
  <si>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</si>
  <si>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</si>
  <si>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</si>
  <si>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</si>
  <si>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</si>
  <si>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</si>
  <si>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</si>
  <si>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</si>
  <si>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</si>
  <si>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</si>
  <si>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</si>
  <si>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</si>
  <si>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</si>
  <si>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</si>
  <si>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</si>
  <si>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</si>
  <si>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</si>
  <si>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</si>
  <si>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</si>
  <si>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</si>
  <si>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</si>
  <si>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</si>
  <si>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</si>
  <si>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</si>
  <si>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</si>
  <si>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</si>
  <si>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</si>
  <si>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</si>
  <si>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</si>
  <si>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</si>
  <si>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</si>
  <si>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</si>
  <si>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</si>
  <si>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</si>
  <si>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</si>
  <si>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</si>
  <si>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</si>
  <si>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</si>
  <si>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</si>
  <si>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</si>
  <si>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</si>
  <si>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</si>
  <si>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</si>
  <si>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</si>
  <si>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</si>
  <si>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</si>
  <si>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</si>
  <si>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</si>
  <si>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</si>
  <si>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</si>
  <si>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</si>
  <si>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</si>
  <si>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</si>
  <si>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</si>
  <si>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</si>
  <si>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</si>
  <si>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</si>
  <si>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</si>
  <si>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</si>
  <si>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</si>
  <si>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</si>
  <si>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</si>
  <si>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</si>
  <si>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</si>
  <si>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</si>
  <si>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</si>
  <si>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</si>
  <si>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</si>
  <si>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</si>
  <si>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</si>
  <si>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</si>
  <si>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</si>
  <si>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</si>
  <si>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</si>
  <si>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</si>
  <si>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</si>
  <si>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</si>
  <si>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</si>
  <si>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</si>
  <si>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</si>
  <si>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</si>
  <si>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</si>
  <si>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</si>
  <si>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</si>
  <si>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</si>
  <si>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</si>
  <si>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</si>
  <si>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</si>
  <si>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</si>
  <si>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</si>
  <si>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</si>
  <si>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</si>
  <si>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</si>
  <si>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</si>
  <si>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</si>
  <si>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</si>
  <si>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</si>
  <si>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</si>
  <si>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</si>
  <si>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</si>
  <si>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</si>
  <si>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</si>
  <si>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</si>
  <si>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</si>
  <si>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</si>
  <si>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</si>
  <si>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</si>
  <si>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</si>
  <si>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</si>
  <si>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</si>
  <si>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</si>
  <si>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</si>
  <si>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</si>
  <si>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</si>
  <si>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</si>
  <si>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</si>
  <si>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</si>
  <si>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</si>
  <si>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</si>
  <si>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</si>
  <si>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</si>
  <si>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</si>
  <si>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</si>
  <si>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</si>
  <si>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</si>
  <si>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</si>
  <si>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</si>
  <si>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</si>
  <si>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</si>
  <si>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</si>
  <si>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</si>
  <si>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</si>
  <si>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</si>
  <si>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</si>
  <si>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</si>
  <si>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</si>
  <si>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</si>
  <si>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</si>
  <si>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</si>
  <si>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</si>
  <si>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</si>
  <si>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</si>
  <si>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</si>
  <si>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</si>
  <si>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</si>
  <si>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</si>
  <si>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</si>
  <si>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</si>
  <si>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</si>
  <si>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</si>
  <si>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</si>
  <si>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</si>
  <si>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</si>
  <si>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</si>
  <si>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</si>
  <si>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</si>
  <si>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</si>
  <si>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</si>
  <si>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</si>
  <si>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</si>
  <si>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</si>
  <si>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</si>
  <si>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</si>
  <si>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</si>
  <si>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</si>
  <si>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</si>
  <si>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</si>
  <si>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</si>
  <si>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</si>
  <si>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</si>
  <si>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</si>
  <si>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</si>
  <si>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</si>
  <si>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</si>
  <si>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</si>
  <si>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</si>
  <si>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</si>
  <si>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</si>
  <si>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</si>
  <si>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</si>
  <si>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</si>
  <si>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</si>
  <si>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</si>
  <si>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</si>
  <si>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</si>
  <si>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</si>
  <si>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</si>
  <si>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</si>
  <si>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</si>
  <si>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</si>
  <si>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</si>
  <si>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</si>
  <si>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</si>
  <si>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</si>
  <si>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</si>
  <si>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</si>
  <si>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</si>
  <si>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</si>
  <si>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</si>
  <si>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</si>
  <si>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</si>
  <si>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</si>
  <si>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</si>
  <si>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</si>
  <si>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</si>
  <si>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</si>
  <si>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</si>
  <si>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</si>
  <si>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</si>
  <si>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</si>
  <si>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</si>
  <si>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</si>
  <si>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</si>
  <si>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</si>
  <si>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</si>
  <si>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</si>
  <si>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</si>
  <si>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</si>
  <si>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</si>
  <si>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</si>
  <si>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</si>
  <si>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</si>
  <si>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</si>
  <si>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</si>
  <si>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</si>
  <si>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</si>
  <si>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</si>
  <si>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</si>
  <si>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</si>
  <si>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</si>
  <si>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</si>
  <si>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</si>
  <si>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</si>
  <si>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</si>
  <si>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</si>
  <si>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</si>
  <si>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</si>
  <si>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</si>
  <si>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</si>
  <si>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</si>
  <si>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</si>
  <si>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</si>
  <si>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</si>
  <si>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</si>
  <si>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</si>
  <si>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</si>
  <si>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</si>
  <si>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</si>
  <si>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</si>
  <si>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</si>
  <si>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</si>
  <si>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</si>
  <si>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</si>
  <si>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</si>
  <si>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</si>
  <si>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</si>
  <si>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</si>
  <si>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</si>
  <si>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</si>
  <si>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</si>
  <si>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</si>
  <si>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</si>
  <si>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</si>
  <si>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</si>
  <si>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</si>
  <si>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</si>
  <si>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</si>
  <si>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</si>
  <si>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</si>
  <si>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</si>
  <si>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</si>
  <si>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</si>
  <si>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</si>
  <si>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</si>
  <si>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</si>
  <si>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</si>
  <si>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</si>
  <si>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</si>
  <si>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</si>
  <si>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</si>
  <si>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</si>
  <si>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</si>
  <si>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</si>
  <si>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</si>
  <si>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</si>
  <si>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</si>
  <si>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</si>
  <si>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</si>
  <si>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</si>
  <si>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</si>
  <si>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</si>
  <si>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</si>
  <si>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</si>
  <si>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</si>
  <si>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</si>
  <si>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</si>
  <si>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</si>
  <si>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</si>
  <si>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</si>
  <si>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</si>
  <si>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</si>
  <si>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</si>
  <si>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</si>
  <si>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</si>
  <si>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</si>
  <si>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</si>
  <si>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</si>
  <si>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</si>
  <si>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</si>
  <si>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</si>
  <si>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</si>
  <si>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</si>
  <si>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</si>
  <si>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</si>
  <si>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</si>
  <si>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</si>
  <si>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</si>
  <si>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</si>
  <si>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</si>
  <si>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</si>
  <si>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</si>
  <si>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</si>
  <si>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</si>
  <si>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</si>
  <si>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</si>
  <si>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</si>
  <si>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</si>
  <si>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</si>
  <si>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</si>
  <si>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</si>
  <si>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</si>
  <si>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</si>
  <si>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</si>
  <si>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</si>
  <si>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</si>
  <si>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</si>
  <si>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</si>
  <si>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</si>
  <si>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</si>
  <si>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</si>
  <si>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</si>
  <si>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</si>
  <si>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</si>
  <si>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</si>
  <si>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</si>
  <si>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</si>
  <si>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</si>
  <si>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</si>
  <si>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</si>
  <si>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</si>
  <si>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</si>
  <si>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</si>
  <si>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</si>
  <si>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</si>
  <si>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</si>
  <si>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</si>
  <si>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</si>
  <si>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</si>
  <si>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</si>
  <si>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</si>
  <si>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</si>
  <si>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</si>
  <si>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</si>
  <si>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</si>
  <si>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</si>
  <si>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</si>
  <si>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</si>
  <si>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</si>
  <si>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</si>
  <si>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</si>
  <si>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</si>
  <si>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</si>
  <si>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</si>
  <si>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</si>
  <si>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</si>
  <si>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</si>
  <si>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</si>
  <si>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</si>
  <si>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</si>
  <si>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</si>
  <si>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</si>
  <si>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</si>
  <si>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</si>
  <si>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</si>
  <si>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</si>
  <si>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</si>
  <si>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</si>
  <si>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</si>
  <si>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</si>
  <si>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</si>
  <si>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</si>
  <si>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</si>
  <si>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</si>
  <si>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</si>
  <si>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</si>
  <si>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</si>
  <si>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</si>
  <si>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</si>
  <si>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</si>
  <si>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</si>
  <si>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</si>
  <si>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</si>
  <si>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</si>
  <si>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</si>
  <si>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</si>
  <si>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</si>
  <si>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</si>
  <si>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</si>
  <si>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</si>
  <si>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</si>
  <si>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</si>
  <si>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</si>
  <si>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</si>
  <si>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</si>
  <si>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</si>
  <si>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</si>
  <si>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</si>
  <si>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</si>
  <si>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</si>
  <si>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</si>
  <si>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</si>
  <si>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</si>
  <si>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</si>
  <si>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</si>
  <si>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</si>
  <si>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</si>
  <si>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</si>
  <si>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</si>
  <si>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</si>
  <si>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</si>
  <si>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</si>
  <si>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</si>
  <si>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</si>
  <si>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</si>
  <si>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</si>
  <si>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</si>
  <si>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</si>
  <si>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</si>
  <si>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</si>
  <si>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</si>
  <si>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</si>
  <si>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</si>
  <si>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</si>
  <si>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</si>
  <si>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</si>
  <si>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</si>
  <si>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</si>
  <si>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</si>
  <si>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</si>
  <si>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</si>
  <si>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</si>
  <si>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</si>
  <si>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</si>
  <si>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</si>
  <si>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</si>
  <si>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</si>
  <si>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</si>
  <si>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</si>
  <si>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</si>
  <si>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</si>
  <si>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</si>
  <si>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</si>
  <si>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</si>
  <si>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</si>
  <si>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</si>
  <si>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</si>
  <si>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</si>
  <si>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</si>
  <si>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</si>
  <si>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</si>
  <si>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</si>
  <si>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</si>
  <si>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</si>
  <si>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</si>
  <si>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</si>
  <si>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</si>
  <si>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</si>
  <si>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</si>
  <si>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</si>
  <si>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</si>
  <si>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</si>
  <si>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</si>
  <si>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</si>
  <si>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</si>
  <si>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</si>
  <si>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</si>
  <si>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</si>
  <si>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</si>
  <si>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</si>
  <si>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</si>
  <si>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</si>
  <si>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</si>
  <si>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</si>
  <si>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</si>
  <si>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</si>
  <si>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</si>
  <si>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</si>
  <si>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</si>
  <si>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</si>
  <si>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</si>
  <si>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</si>
  <si>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</si>
  <si>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</si>
  <si>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</si>
  <si>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</si>
  <si>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</si>
  <si>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</si>
  <si>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</si>
  <si>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</si>
  <si>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</si>
  <si>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</si>
  <si>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</si>
  <si>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</si>
  <si>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</si>
  <si>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</si>
  <si>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</si>
  <si>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</si>
  <si>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</si>
  <si>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</si>
  <si>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</si>
  <si>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</si>
  <si>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</si>
  <si>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</si>
  <si>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</si>
  <si>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</si>
  <si>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</si>
  <si>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</si>
  <si>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</si>
  <si>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</si>
  <si>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</si>
  <si>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</si>
  <si>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</si>
  <si>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</si>
  <si>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</si>
  <si>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</si>
  <si>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</si>
  <si>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</si>
  <si>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</si>
  <si>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</si>
  <si>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</si>
  <si>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</si>
  <si>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</si>
  <si>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</si>
  <si>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</si>
  <si>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</si>
  <si>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</si>
  <si>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</si>
  <si>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</si>
  <si>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</si>
  <si>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</si>
  <si>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</si>
  <si>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</si>
  <si>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</si>
  <si>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</si>
  <si>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</si>
  <si>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</si>
  <si>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</si>
  <si>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</si>
  <si>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</si>
  <si>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</si>
  <si>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</si>
  <si>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</si>
  <si>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</si>
  <si>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</si>
  <si>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</si>
  <si>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</si>
  <si>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</si>
  <si>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</si>
  <si>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</si>
  <si>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</si>
  <si>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</si>
  <si>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</si>
  <si>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</si>
  <si>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</si>
  <si>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</si>
  <si>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</si>
  <si>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</si>
  <si>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</si>
  <si>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</si>
  <si>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</si>
  <si>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</si>
  <si>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</si>
  <si>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</si>
  <si>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</si>
  <si>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</si>
  <si>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</si>
  <si>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</si>
  <si>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</si>
  <si>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</si>
  <si>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</si>
  <si>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</si>
  <si>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</si>
  <si>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</si>
  <si>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</si>
  <si>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</si>
  <si>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</si>
  <si>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</si>
  <si>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</si>
  <si>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</si>
  <si>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</si>
  <si>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</si>
  <si>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</si>
  <si>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</si>
  <si>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</si>
  <si>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</si>
  <si>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</si>
  <si>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</si>
  <si>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</si>
  <si>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</si>
  <si>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</si>
  <si>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</si>
  <si>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</si>
  <si>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</si>
  <si>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</si>
  <si>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</si>
  <si>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</si>
  <si>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</si>
  <si>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</si>
  <si>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</si>
  <si>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</si>
  <si>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</si>
  <si>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</si>
  <si>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</si>
  <si>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</si>
  <si>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</si>
  <si>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</si>
  <si>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</si>
  <si>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</si>
  <si>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</si>
  <si>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</si>
  <si>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</si>
  <si>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</si>
  <si>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</si>
  <si>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</si>
  <si>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</si>
  <si>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</si>
  <si>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</si>
  <si>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</si>
  <si>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</si>
  <si>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</si>
  <si>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</si>
  <si>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</si>
  <si>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</si>
  <si>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</si>
  <si>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</si>
  <si>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</si>
  <si>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</si>
  <si>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</si>
  <si>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</si>
  <si>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</si>
  <si>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</si>
  <si>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</si>
  <si>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</si>
  <si>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</si>
  <si>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</si>
  <si>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</si>
  <si>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</si>
  <si>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</si>
  <si>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</si>
  <si>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</si>
  <si>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</si>
  <si>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</si>
  <si>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</si>
  <si>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</si>
  <si>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</si>
  <si>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</si>
  <si>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</si>
  <si>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</si>
  <si>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</si>
  <si>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</si>
  <si>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</si>
  <si>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</si>
  <si>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</si>
  <si>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</si>
  <si>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</si>
  <si>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</si>
  <si>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</si>
  <si>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</si>
  <si>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</si>
  <si>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</si>
  <si>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</si>
  <si>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</si>
  <si>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</si>
  <si>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</si>
  <si>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</si>
  <si>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</si>
  <si>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</si>
  <si>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</si>
  <si>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</si>
  <si>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</si>
  <si>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</si>
  <si>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</si>
  <si>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</si>
  <si>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</si>
  <si>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</si>
  <si>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</si>
  <si>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</si>
  <si>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</si>
  <si>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</si>
  <si>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</si>
  <si>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</si>
  <si>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</si>
  <si>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</si>
  <si>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</si>
  <si>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</si>
  <si>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</si>
  <si>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</si>
  <si>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</si>
  <si>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</si>
  <si>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</si>
  <si>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</si>
  <si>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</si>
  <si>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</si>
  <si>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</si>
  <si>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</si>
  <si>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</si>
  <si>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</si>
  <si>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</si>
  <si>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</si>
  <si>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</si>
  <si>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</si>
  <si>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</si>
  <si>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</si>
  <si>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</si>
  <si>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</si>
  <si>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</si>
  <si>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</si>
  <si>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</si>
  <si>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</si>
  <si>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</si>
  <si>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</si>
  <si>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</si>
  <si>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</si>
  <si>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</si>
  <si>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</si>
  <si>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</si>
  <si>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</si>
  <si>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</si>
  <si>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</si>
  <si>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</si>
  <si>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</si>
  <si>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</si>
  <si>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</si>
  <si>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</si>
  <si>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</si>
  <si>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</si>
  <si>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</si>
  <si>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</si>
  <si>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</si>
  <si>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</si>
  <si>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</si>
  <si>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</si>
  <si>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</si>
  <si>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</si>
  <si>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</si>
  <si>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</si>
  <si>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</si>
  <si>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</si>
  <si>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</si>
  <si>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</si>
  <si>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</si>
  <si>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</si>
  <si>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</si>
  <si>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</si>
  <si>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</si>
  <si>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</si>
  <si>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</si>
  <si>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</si>
  <si>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</si>
  <si>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</si>
  <si>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</si>
  <si>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</si>
  <si>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</si>
  <si>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</si>
  <si>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</si>
  <si>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</si>
  <si>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</si>
  <si>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</si>
  <si>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</si>
  <si>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</si>
  <si>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</si>
  <si>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</si>
  <si>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</si>
  <si>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</si>
  <si>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</si>
  <si>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</si>
  <si>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</si>
  <si>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</si>
  <si>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</si>
  <si>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</si>
  <si>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</si>
  <si>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</si>
  <si>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</si>
  <si>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</si>
  <si>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</si>
  <si>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</si>
  <si>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</si>
  <si>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</si>
  <si>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</si>
  <si>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</si>
  <si>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</si>
  <si>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</si>
  <si>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</si>
  <si>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</si>
  <si>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</si>
  <si>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</si>
  <si>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</si>
  <si>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</si>
  <si>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</si>
  <si>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</si>
  <si>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</si>
  <si>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</si>
  <si>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</si>
  <si>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</si>
  <si>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</si>
  <si>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</si>
  <si>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</si>
  <si>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</si>
  <si>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</si>
  <si>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</si>
  <si>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</si>
  <si>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</si>
  <si>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</si>
  <si>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</si>
  <si>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</si>
  <si>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</si>
  <si>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</si>
  <si>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</si>
  <si>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</si>
  <si>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</si>
  <si>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</si>
  <si>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</si>
  <si>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</si>
  <si>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</si>
  <si>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</si>
  <si>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</si>
  <si>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</si>
  <si>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</si>
  <si>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</si>
  <si>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</si>
  <si>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</si>
  <si>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</si>
  <si>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</si>
  <si>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</si>
  <si>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</si>
  <si>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</si>
  <si>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</si>
  <si>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</si>
  <si>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</si>
  <si>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</si>
  <si>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</si>
  <si>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</si>
  <si>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</si>
  <si>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</si>
  <si>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</si>
  <si>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</si>
  <si>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</si>
  <si>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</si>
  <si>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</si>
  <si>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</si>
  <si>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</si>
  <si>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</si>
  <si>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</si>
  <si>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</si>
  <si>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</si>
  <si>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</si>
  <si>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</si>
  <si>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</si>
  <si>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</si>
  <si>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</si>
  <si>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</si>
  <si>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</si>
  <si>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</si>
  <si>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</si>
  <si>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</si>
  <si>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</si>
  <si>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</si>
  <si>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</si>
  <si>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</si>
  <si>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</si>
  <si>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</si>
  <si>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</si>
  <si>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</si>
  <si>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</si>
  <si>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</si>
  <si>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</si>
  <si>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</si>
  <si>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</si>
  <si>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</si>
  <si>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</si>
  <si>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</si>
  <si>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</si>
  <si>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</si>
  <si>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</si>
  <si>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</si>
  <si>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</si>
  <si>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</si>
  <si>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</si>
  <si>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</si>
  <si>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</si>
  <si>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</si>
  <si>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</si>
  <si>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</si>
  <si>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</si>
  <si>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</si>
  <si>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</si>
  <si>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</si>
  <si>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</si>
  <si>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</si>
  <si>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</si>
  <si>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</si>
  <si>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</si>
  <si>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</si>
  <si>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</si>
  <si>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</si>
  <si>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</si>
  <si>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</si>
  <si>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</si>
  <si>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</si>
  <si>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</si>
  <si>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</si>
  <si>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</si>
  <si>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</si>
  <si>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</si>
  <si>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</si>
  <si>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</si>
  <si>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</si>
  <si>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</si>
  <si>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</si>
  <si>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</si>
  <si>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</si>
  <si>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</si>
  <si>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</si>
  <si>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</si>
  <si>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</si>
  <si>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</si>
  <si>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</si>
  <si>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</si>
  <si>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</si>
  <si>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</si>
  <si>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</si>
  <si>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</si>
  <si>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</si>
  <si>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</si>
  <si>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</si>
  <si>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</si>
  <si>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</si>
  <si>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</si>
  <si>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</si>
  <si>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</si>
  <si>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</si>
  <si>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</si>
  <si>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</si>
  <si>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</si>
  <si>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</si>
  <si>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</si>
  <si>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</si>
  <si>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</si>
  <si>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</si>
  <si>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</si>
  <si>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</si>
  <si>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</si>
  <si>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</si>
  <si>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</si>
  <si>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</si>
  <si>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</si>
  <si>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</si>
  <si>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</si>
  <si>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</si>
  <si>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</si>
  <si>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</si>
  <si>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</si>
  <si>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</si>
  <si>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</si>
  <si>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</si>
  <si>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</si>
  <si>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</si>
  <si>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</si>
  <si>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</si>
  <si>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</si>
  <si>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</si>
  <si>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</si>
  <si>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</si>
  <si>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</si>
  <si>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</si>
  <si>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</si>
  <si>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</si>
  <si>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</si>
  <si>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</si>
  <si>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</si>
  <si>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</si>
  <si>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</si>
  <si>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</si>
  <si>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</si>
  <si>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</si>
  <si>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</si>
  <si>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</si>
  <si>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</si>
  <si>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</si>
  <si>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</si>
  <si>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</si>
  <si>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</si>
  <si>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</si>
  <si>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</si>
  <si>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</si>
  <si>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</si>
  <si>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</si>
  <si>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</si>
  <si>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</si>
  <si>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</si>
  <si>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</si>
  <si>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</si>
  <si>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</si>
  <si>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</si>
  <si>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</si>
  <si>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</si>
  <si>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</si>
  <si>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</si>
  <si>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</si>
  <si>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</si>
  <si>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</si>
  <si>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</si>
  <si>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</si>
  <si>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</si>
  <si>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</si>
  <si>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</si>
  <si>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</si>
  <si>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</si>
  <si>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</si>
  <si>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</si>
  <si>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</si>
  <si>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</si>
  <si>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</si>
  <si>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</si>
  <si>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</si>
  <si>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</si>
  <si>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</si>
  <si>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</si>
  <si>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</si>
  <si>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</si>
  <si>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</si>
  <si>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</si>
  <si>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</si>
  <si>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</si>
  <si>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</si>
  <si>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</si>
  <si>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</si>
  <si>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</si>
  <si>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</si>
  <si>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</si>
  <si>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</si>
  <si>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</si>
  <si>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</si>
  <si>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</si>
  <si>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</si>
  <si>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</si>
  <si>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</si>
  <si>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</si>
  <si>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</si>
  <si>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</si>
  <si>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</si>
  <si>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</si>
  <si>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</si>
  <si>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</si>
  <si>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</si>
  <si>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</si>
  <si>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</si>
  <si>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</si>
  <si>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</si>
  <si>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</si>
  <si>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</si>
  <si>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</si>
  <si>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</si>
  <si>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</si>
  <si>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</si>
  <si>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</si>
  <si>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</si>
  <si>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</si>
  <si>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</si>
  <si>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</si>
  <si>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</si>
  <si>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</si>
  <si>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</si>
  <si>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</si>
  <si>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</si>
  <si>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</si>
  <si>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</si>
  <si>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</si>
  <si>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</si>
  <si>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</si>
  <si>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</si>
  <si>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</si>
  <si>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</si>
  <si>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</si>
  <si>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</si>
  <si>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</si>
  <si>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</si>
  <si>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</si>
  <si>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</si>
  <si>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</si>
  <si>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</si>
  <si>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</si>
  <si>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</si>
  <si>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</si>
  <si>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</si>
  <si>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</si>
  <si>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</si>
  <si>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</si>
  <si>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</si>
  <si>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</si>
  <si>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</si>
  <si>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</si>
  <si>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</si>
  <si>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</si>
  <si>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</si>
  <si>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</si>
  <si>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</si>
  <si>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</si>
  <si>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</si>
  <si>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</si>
  <si>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</si>
  <si>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</si>
  <si>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</si>
  <si>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</si>
  <si>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</si>
  <si>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</si>
  <si>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</si>
  <si>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</si>
  <si>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</si>
  <si>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</si>
  <si>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</si>
  <si>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</si>
  <si>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</si>
  <si>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</si>
  <si>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</si>
  <si>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</si>
  <si>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</si>
  <si>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</si>
  <si>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</si>
  <si>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</si>
  <si>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</si>
  <si>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</si>
  <si>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</si>
  <si>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</si>
  <si>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</si>
  <si>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</si>
  <si>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</si>
  <si>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</si>
  <si>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</si>
  <si>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</si>
  <si>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</si>
  <si>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</si>
  <si>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</si>
  <si>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</si>
  <si>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</si>
  <si>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</si>
  <si>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</si>
  <si>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</si>
  <si>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</si>
  <si>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</si>
  <si>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</si>
  <si>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</si>
  <si>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</si>
  <si>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</si>
  <si>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</si>
  <si>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</si>
  <si>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</si>
  <si>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</si>
  <si>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</si>
  <si>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</si>
  <si>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</si>
  <si>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</si>
  <si>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</si>
  <si>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</si>
  <si>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</si>
  <si>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</si>
  <si>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</si>
  <si>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</si>
  <si>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</si>
  <si>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</si>
  <si>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</si>
  <si>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</si>
  <si>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</si>
  <si>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</si>
  <si>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</si>
  <si>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</si>
  <si>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</si>
  <si>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</si>
  <si>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</si>
  <si>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</si>
  <si>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</si>
  <si>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</si>
  <si>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</si>
  <si>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</si>
  <si>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</si>
  <si>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</si>
  <si>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</si>
  <si>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</si>
  <si>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</si>
  <si>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</si>
  <si>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</si>
  <si>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</si>
  <si>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</si>
  <si>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</si>
  <si>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</si>
  <si>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</si>
  <si>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</si>
  <si>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</si>
  <si>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</si>
  <si>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</si>
  <si>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</si>
  <si>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</si>
  <si>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</si>
  <si>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</si>
  <si>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</si>
  <si>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</si>
  <si>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</si>
  <si>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</si>
  <si>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</si>
  <si>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</si>
  <si>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</si>
  <si>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</si>
  <si>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</si>
  <si>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</si>
  <si>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</si>
  <si>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</si>
  <si>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</si>
  <si>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</si>
  <si>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</si>
  <si>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</si>
  <si>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</si>
  <si>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</si>
  <si>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</si>
  <si>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</si>
  <si>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</si>
  <si>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</si>
  <si>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</si>
  <si>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</si>
  <si>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</si>
  <si>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</si>
  <si>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</si>
  <si>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</si>
  <si>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</si>
  <si>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</si>
  <si>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</si>
  <si>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</si>
  <si>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</si>
  <si>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</si>
  <si>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</si>
  <si>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</si>
  <si>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</si>
  <si>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</si>
  <si>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</si>
  <si>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</si>
  <si>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</si>
  <si>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</si>
  <si>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</si>
  <si>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</si>
  <si>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</si>
  <si>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</si>
  <si>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</si>
  <si>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</si>
  <si>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</si>
  <si>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</si>
  <si>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</si>
  <si>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</si>
  <si>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</si>
  <si>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</si>
  <si>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</si>
  <si>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</si>
  <si>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</si>
  <si>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</si>
  <si>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</si>
  <si>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</si>
  <si>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</si>
  <si>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</si>
  <si>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</si>
  <si>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</si>
  <si>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</si>
  <si>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</si>
  <si>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</si>
  <si>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</si>
  <si>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</si>
  <si>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</si>
  <si>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</si>
  <si>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</si>
  <si>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</si>
  <si>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</si>
  <si>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</si>
  <si>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</si>
  <si>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</si>
  <si>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</si>
  <si>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</si>
  <si>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</si>
  <si>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</si>
  <si>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</si>
  <si>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</si>
  <si>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</si>
  <si>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</si>
  <si>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</si>
  <si>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</si>
  <si>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</si>
  <si>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</si>
  <si>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</si>
  <si>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</si>
  <si>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</si>
  <si>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</si>
  <si>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</si>
  <si>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</si>
  <si>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</si>
  <si>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</si>
  <si>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</si>
  <si>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</si>
  <si>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</si>
  <si>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</si>
  <si>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</si>
  <si>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</si>
  <si>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</si>
  <si>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</si>
  <si>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</si>
  <si>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</si>
  <si>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</si>
  <si>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</si>
  <si>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</si>
  <si>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</si>
  <si>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</si>
  <si>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</si>
  <si>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</si>
  <si>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</si>
  <si>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</si>
  <si>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</si>
  <si>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</si>
  <si>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</si>
  <si>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</si>
  <si>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</si>
  <si>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</si>
  <si>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</si>
  <si>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</si>
  <si>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</si>
  <si>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</si>
  <si>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</si>
  <si>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</si>
  <si>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</si>
  <si>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</si>
  <si>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</si>
  <si>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</si>
  <si>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</si>
  <si>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</si>
  <si>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</si>
  <si>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</si>
  <si>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</si>
  <si>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</si>
  <si>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</si>
  <si>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</si>
  <si>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</si>
  <si>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</si>
  <si>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</si>
  <si>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</si>
  <si>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</si>
  <si>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</si>
  <si>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</si>
  <si>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</si>
  <si>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</si>
  <si>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</si>
  <si>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</si>
  <si>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</si>
  <si>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</si>
  <si>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</si>
  <si>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</si>
  <si>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</si>
  <si>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</si>
  <si>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</si>
  <si>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</si>
  <si>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</si>
  <si>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</si>
  <si>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</si>
  <si>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</si>
  <si>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</si>
  <si>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</si>
  <si>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</si>
  <si>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</si>
  <si>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</si>
  <si>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</si>
  <si>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</si>
  <si>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</si>
  <si>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</si>
  <si>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</si>
  <si>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</si>
  <si>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</si>
  <si>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</si>
  <si>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</si>
  <si>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</si>
  <si>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</si>
  <si>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</si>
  <si>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</si>
  <si>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</si>
  <si>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</si>
  <si>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</si>
  <si>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</si>
  <si>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</si>
  <si>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</si>
  <si>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</si>
  <si>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</si>
  <si>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</si>
  <si>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</si>
  <si>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</si>
  <si>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</si>
  <si>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</si>
  <si>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</si>
  <si>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</si>
  <si>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</si>
  <si>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</si>
  <si>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</si>
  <si>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</si>
  <si>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</si>
  <si>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</si>
  <si>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</si>
  <si>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</si>
  <si>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</si>
  <si>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</si>
  <si>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</si>
  <si>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</si>
  <si>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</si>
  <si>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</si>
  <si>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</si>
  <si>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</si>
  <si>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</si>
  <si>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</si>
  <si>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</si>
  <si>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</si>
  <si>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</si>
  <si>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</si>
  <si>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</si>
  <si>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</si>
  <si>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</si>
  <si>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</si>
  <si>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</si>
  <si>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</si>
  <si>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</si>
  <si>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</si>
  <si>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</si>
  <si>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</si>
  <si>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</si>
  <si>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</si>
  <si>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</si>
  <si>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</si>
  <si>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</si>
  <si>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</si>
  <si>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</si>
  <si>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</si>
  <si>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</si>
  <si>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</si>
  <si>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</si>
  <si>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</si>
  <si>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</si>
  <si>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</si>
  <si>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</si>
  <si>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</si>
  <si>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</si>
  <si>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</si>
  <si>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</si>
  <si>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</si>
  <si>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</si>
  <si>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</si>
  <si>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</si>
  <si>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</si>
  <si>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</si>
  <si>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</si>
  <si>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</si>
  <si>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</si>
  <si>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</si>
  <si>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</si>
  <si>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</si>
  <si>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</si>
  <si>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</si>
  <si>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</si>
  <si>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</si>
  <si>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</si>
  <si>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</si>
  <si>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</si>
  <si>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</si>
  <si>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</si>
  <si>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</si>
  <si>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</si>
  <si>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</si>
  <si>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</si>
  <si>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</si>
  <si>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</si>
  <si>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</si>
  <si>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</si>
  <si>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</si>
  <si>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</si>
  <si>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</si>
  <si>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</si>
  <si>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</si>
  <si>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</si>
  <si>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</si>
  <si>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</si>
  <si>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</si>
  <si>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</si>
  <si>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</si>
  <si>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</si>
  <si>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</si>
  <si>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</si>
  <si>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</si>
  <si>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</si>
  <si>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</si>
  <si>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</si>
  <si>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</si>
  <si>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</si>
  <si>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</si>
  <si>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</si>
  <si>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</si>
  <si>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</si>
  <si>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</si>
  <si>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</si>
  <si>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</si>
  <si>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</si>
  <si>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</si>
  <si>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</si>
  <si>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</si>
  <si>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</si>
  <si>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</si>
  <si>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</si>
  <si>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</si>
  <si>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</si>
  <si>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</si>
  <si>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</si>
  <si>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</si>
  <si>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</si>
  <si>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</si>
  <si>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</si>
  <si>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</si>
  <si>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</si>
  <si>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</si>
  <si>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</si>
  <si>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</si>
  <si>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</si>
  <si>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</si>
  <si>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</si>
  <si>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</si>
  <si>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</si>
  <si>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</si>
  <si>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</si>
  <si>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</si>
  <si>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</si>
  <si>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</si>
  <si>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</si>
  <si>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</si>
  <si>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</si>
  <si>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</si>
  <si>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</si>
  <si>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</si>
  <si>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</si>
  <si>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</si>
  <si>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</si>
  <si>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</si>
  <si>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</si>
  <si>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</si>
  <si>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</si>
  <si>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</si>
  <si>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</si>
  <si>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</si>
  <si>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</si>
  <si>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</si>
  <si>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</si>
  <si>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</si>
  <si>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</si>
  <si>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</si>
  <si>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</si>
  <si>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</si>
  <si>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</si>
  <si>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</si>
  <si>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</si>
  <si>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</si>
  <si>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</si>
  <si>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</si>
  <si>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</si>
  <si>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</si>
  <si>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</si>
  <si>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</si>
  <si>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</si>
  <si>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</si>
  <si>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</si>
  <si>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</si>
  <si>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</si>
  <si>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</si>
  <si>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</si>
  <si>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</si>
  <si>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</si>
  <si>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</si>
  <si>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</si>
  <si>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</si>
  <si>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</si>
  <si>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</si>
  <si>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</si>
  <si>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</si>
  <si>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</si>
  <si>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</si>
  <si>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</si>
  <si>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</si>
  <si>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</si>
  <si>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</si>
  <si>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</si>
  <si>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</si>
  <si>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</si>
  <si>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</si>
  <si>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</si>
  <si>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</si>
  <si>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</si>
  <si>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</si>
  <si>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</si>
  <si>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</si>
  <si>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</si>
  <si>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</si>
  <si>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</si>
  <si>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</si>
  <si>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</si>
  <si>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</si>
  <si>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</si>
  <si>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</si>
  <si>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</si>
  <si>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</si>
  <si>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</si>
  <si>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</si>
  <si>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</si>
  <si>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</si>
  <si>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</si>
  <si>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</si>
  <si>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</si>
  <si>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</si>
  <si>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</si>
  <si>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</si>
  <si>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</si>
  <si>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</si>
  <si>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</si>
  <si>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</si>
  <si>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</si>
  <si>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</si>
  <si>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</si>
  <si>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</si>
  <si>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</si>
  <si>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</si>
  <si>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</si>
  <si>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</si>
  <si>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</si>
  <si>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</si>
  <si>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</si>
  <si>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</si>
  <si>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</si>
  <si>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</si>
  <si>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</si>
  <si>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</si>
  <si>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</si>
  <si>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</si>
  <si>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</si>
  <si>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</si>
  <si>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</si>
  <si>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</si>
  <si>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</si>
  <si>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</si>
  <si>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</si>
  <si>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</si>
  <si>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</si>
  <si>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</si>
  <si>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</si>
  <si>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</si>
  <si>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</si>
  <si>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</si>
  <si>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</si>
  <si>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</si>
  <si>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</si>
  <si>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</si>
  <si>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</si>
  <si>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</si>
  <si>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</si>
  <si>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</si>
  <si>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</si>
  <si>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</si>
  <si>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</si>
  <si>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</si>
  <si>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</si>
  <si>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</si>
  <si>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</si>
  <si>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</si>
  <si>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</si>
  <si>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</si>
  <si>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</si>
  <si>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</si>
  <si>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</si>
  <si>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</si>
  <si>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</si>
  <si>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</si>
  <si>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</si>
  <si>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</si>
  <si>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</si>
  <si>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</si>
  <si>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</si>
  <si>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</si>
  <si>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</si>
  <si>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</si>
  <si>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</si>
  <si>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</si>
  <si>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</si>
  <si>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</si>
  <si>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</si>
  <si>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</si>
  <si>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</si>
  <si>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</si>
  <si>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</si>
  <si>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</si>
  <si>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</si>
  <si>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</si>
  <si>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</si>
  <si>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</si>
  <si>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</si>
  <si>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</si>
  <si>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</si>
  <si>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</si>
  <si>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</si>
  <si>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</si>
  <si>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</si>
  <si>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</si>
  <si>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</si>
  <si>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</si>
  <si>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</si>
  <si>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</si>
  <si>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</si>
  <si>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</si>
  <si>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</si>
  <si>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</si>
  <si>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</si>
  <si>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</si>
  <si>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</si>
  <si>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</si>
  <si>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</si>
  <si>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</si>
  <si>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</si>
  <si>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</si>
  <si>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</si>
  <si>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</si>
  <si>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</si>
  <si>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</si>
  <si>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</si>
  <si>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</si>
  <si>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</si>
  <si>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</si>
  <si>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</si>
  <si>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</si>
  <si>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</si>
  <si>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</si>
  <si>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</si>
  <si>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</si>
  <si>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</si>
  <si>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</si>
  <si>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</si>
  <si>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</si>
  <si>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</si>
  <si>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</si>
  <si>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</si>
  <si>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</si>
  <si>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</si>
  <si>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</si>
  <si>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</si>
  <si>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</si>
  <si>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</si>
  <si>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</si>
  <si>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</si>
  <si>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</si>
  <si>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</si>
  <si>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</si>
  <si>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</si>
  <si>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</si>
  <si>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</si>
  <si>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</si>
  <si>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</si>
  <si>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</si>
  <si>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</si>
  <si>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</si>
  <si>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</si>
  <si>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</si>
  <si>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</si>
  <si>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</si>
  <si>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</si>
  <si>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</si>
  <si>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</si>
  <si>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</si>
  <si>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</si>
  <si>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</si>
  <si>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</si>
  <si>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</si>
  <si>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</si>
  <si>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</si>
  <si>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</si>
  <si>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</si>
  <si>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</si>
  <si>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</si>
  <si>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</si>
  <si>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</si>
  <si>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</si>
  <si>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</si>
  <si>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</si>
  <si>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</si>
  <si>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</si>
  <si>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</si>
  <si>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</si>
  <si>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</si>
  <si>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</si>
  <si>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</si>
  <si>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</si>
  <si>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</si>
  <si>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</si>
  <si>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</si>
  <si>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</si>
  <si>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</si>
  <si>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</si>
  <si>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</si>
  <si>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</si>
  <si>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</si>
  <si>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</si>
  <si>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</si>
  <si>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</si>
  <si>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</si>
  <si>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</si>
  <si>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</si>
  <si>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</si>
  <si>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</si>
  <si>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</si>
  <si>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</si>
  <si>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</si>
  <si>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</si>
  <si>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</si>
  <si>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</si>
  <si>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</si>
  <si>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</si>
  <si>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</si>
  <si>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</si>
  <si>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</si>
  <si>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</si>
  <si>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</si>
  <si>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</si>
  <si>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</si>
  <si>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</si>
  <si>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</si>
  <si>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</si>
  <si>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</si>
  <si>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</si>
  <si>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</si>
  <si>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</si>
  <si>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</si>
  <si>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</si>
  <si>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</si>
  <si>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</si>
  <si>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</si>
  <si>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</si>
  <si>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</si>
  <si>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</si>
  <si>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</si>
  <si>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</si>
  <si>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</si>
  <si>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</si>
  <si>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</si>
  <si>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</si>
  <si>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</si>
  <si>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</si>
  <si>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</si>
  <si>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</si>
  <si>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</si>
  <si>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</si>
  <si>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</si>
  <si>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</si>
  <si>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</si>
  <si>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</si>
  <si>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</si>
  <si>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</si>
  <si>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</si>
  <si>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</si>
  <si>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</si>
  <si>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</si>
  <si>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</si>
  <si>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</si>
  <si>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</si>
  <si>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</si>
  <si>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</si>
  <si>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</si>
  <si>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</si>
  <si>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</si>
  <si>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</si>
  <si>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</si>
  <si>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</si>
  <si>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</si>
  <si>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</si>
  <si>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</si>
  <si>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</si>
  <si>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</si>
  <si>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</si>
  <si>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</si>
  <si>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</si>
  <si>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</si>
  <si>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</si>
  <si>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</si>
  <si>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</si>
  <si>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</si>
  <si>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</si>
  <si>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</si>
  <si>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</si>
  <si>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</si>
  <si>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</si>
  <si>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</si>
  <si>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</si>
  <si>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</si>
  <si>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</si>
  <si>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</si>
  <si>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</si>
  <si>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</si>
  <si>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</si>
  <si>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</si>
  <si>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</si>
  <si>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</si>
  <si>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</si>
  <si>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</si>
  <si>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</si>
  <si>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</si>
  <si>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</si>
  <si>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</si>
  <si>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</si>
  <si>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</si>
  <si>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</si>
  <si>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</si>
  <si>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</si>
  <si>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</si>
  <si>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</si>
  <si>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</si>
  <si>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</si>
  <si>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</si>
  <si>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</si>
  <si>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</si>
  <si>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</si>
  <si>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</si>
  <si>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</si>
  <si>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</si>
  <si>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</si>
  <si>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</si>
  <si>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</si>
  <si>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</si>
  <si>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</si>
  <si>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</si>
  <si>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</si>
  <si>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</si>
  <si>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</si>
  <si>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</si>
  <si>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</si>
  <si>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</si>
  <si>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</si>
  <si>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</si>
  <si>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</si>
  <si>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</si>
  <si>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</si>
  <si>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</si>
  <si>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</si>
  <si>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</si>
  <si>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</si>
  <si>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</si>
  <si>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</si>
  <si>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</si>
  <si>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</si>
  <si>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</si>
  <si>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</si>
  <si>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</si>
  <si>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</si>
  <si>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</si>
  <si>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</si>
  <si>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</si>
  <si>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</si>
  <si>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</si>
  <si>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</si>
  <si>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</si>
  <si>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</si>
  <si>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</si>
  <si>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</si>
  <si>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</si>
  <si>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</si>
  <si>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</si>
  <si>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</si>
  <si>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</si>
  <si>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</si>
  <si>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</si>
  <si>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</si>
  <si>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</si>
  <si>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</si>
  <si>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</si>
  <si>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</si>
  <si>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</si>
  <si>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</si>
  <si>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</si>
  <si>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</si>
  <si>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</si>
  <si>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</si>
  <si>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</si>
  <si>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</si>
  <si>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</si>
  <si>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</si>
  <si>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</si>
  <si>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</si>
  <si>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</si>
  <si>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</si>
  <si>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</si>
  <si>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</si>
  <si>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</si>
  <si>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</si>
  <si>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</si>
  <si>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</si>
  <si>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</si>
  <si>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</si>
  <si>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</si>
  <si>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</si>
  <si>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</si>
  <si>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</si>
  <si>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</si>
  <si>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</si>
  <si>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</si>
  <si>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</si>
  <si>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</si>
  <si>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</si>
  <si>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</si>
  <si>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</si>
  <si>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</si>
  <si>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</si>
  <si>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</si>
  <si>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</si>
  <si>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</si>
  <si>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</si>
  <si>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</si>
  <si>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</si>
  <si>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</si>
  <si>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</si>
  <si>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</si>
  <si>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</si>
  <si>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</si>
  <si>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</si>
  <si>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</si>
  <si>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</si>
  <si>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</si>
  <si>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</si>
  <si>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</si>
  <si>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</si>
  <si>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</si>
  <si>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</si>
  <si>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</si>
  <si>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</si>
  <si>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</si>
  <si>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</si>
  <si>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</si>
  <si>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</si>
  <si>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</si>
  <si>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</si>
  <si>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</si>
  <si>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</si>
  <si>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</si>
  <si>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</si>
  <si>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</si>
  <si>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</si>
  <si>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</si>
  <si>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</si>
  <si>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</si>
  <si>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</si>
  <si>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</si>
  <si>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</si>
  <si>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</si>
  <si>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</si>
  <si>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</si>
  <si>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</si>
  <si>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</si>
  <si>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</si>
  <si>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</si>
  <si>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</si>
  <si>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</si>
  <si>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</si>
  <si>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</si>
  <si>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</si>
  <si>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</si>
  <si>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</si>
  <si>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</si>
  <si>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</si>
  <si>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</si>
  <si>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</si>
  <si>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</si>
  <si>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</si>
  <si>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</si>
  <si>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</si>
  <si>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</si>
  <si>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</si>
  <si>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</si>
  <si>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</si>
  <si>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</si>
  <si>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</si>
  <si>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</si>
  <si>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</si>
  <si>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</si>
  <si>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</si>
  <si>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</si>
  <si>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</si>
  <si>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</si>
  <si>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</si>
  <si>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</si>
  <si>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</si>
  <si>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</si>
  <si>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</si>
  <si>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</si>
  <si>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</si>
  <si>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</si>
  <si>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</si>
  <si>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</si>
  <si>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</si>
  <si>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</si>
  <si>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</si>
  <si>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</si>
  <si>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</si>
  <si>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</si>
  <si>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</si>
  <si>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</si>
  <si>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</si>
  <si>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</si>
  <si>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</si>
  <si>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</si>
  <si>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</si>
  <si>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</si>
  <si>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</si>
  <si>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</si>
  <si>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</si>
  <si>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</si>
  <si>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</si>
  <si>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</si>
  <si>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</si>
  <si>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</si>
  <si>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</si>
  <si>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</si>
  <si>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</si>
  <si>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</si>
  <si>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</si>
  <si>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</si>
  <si>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</si>
  <si>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</si>
  <si>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</si>
  <si>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</si>
  <si>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</si>
  <si>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</si>
  <si>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</si>
  <si>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</si>
  <si>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</si>
  <si>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</si>
  <si>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</si>
  <si>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</si>
  <si>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</si>
  <si>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</si>
  <si>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</si>
  <si>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</si>
  <si>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</si>
  <si>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</si>
  <si>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</si>
  <si>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</si>
  <si>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</si>
  <si>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</si>
  <si>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</si>
  <si>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</si>
  <si>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</si>
  <si>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</si>
  <si>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</si>
  <si>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</si>
  <si>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</si>
  <si>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</si>
  <si>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</si>
  <si>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</si>
  <si>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</si>
  <si>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</si>
  <si>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</si>
  <si>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</si>
  <si>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</si>
  <si>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</si>
  <si>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</si>
  <si>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</si>
  <si>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</si>
  <si>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</si>
  <si>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</si>
  <si>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</si>
  <si>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</si>
  <si>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</si>
  <si>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</si>
  <si>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</si>
  <si>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</si>
  <si>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</si>
  <si>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</si>
  <si>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</si>
  <si>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</si>
  <si>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</si>
  <si>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</si>
  <si>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</si>
  <si>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</si>
  <si>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</si>
  <si>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</si>
  <si>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</si>
  <si>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</si>
  <si>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</si>
  <si>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</si>
  <si>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</si>
  <si>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</si>
  <si>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</si>
  <si>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</si>
  <si>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</si>
  <si>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</si>
  <si>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</si>
  <si>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</si>
  <si>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</si>
  <si>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</si>
  <si>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</si>
  <si>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</si>
  <si>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</si>
  <si>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</si>
  <si>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</si>
  <si>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</si>
  <si>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</si>
  <si>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</si>
  <si>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</si>
  <si>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</si>
  <si>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</si>
  <si>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</si>
  <si>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</si>
  <si>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</si>
  <si>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</si>
  <si>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</si>
  <si>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</si>
  <si>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</si>
  <si>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</si>
  <si>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</si>
  <si>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</si>
  <si>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</si>
  <si>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</si>
  <si>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</si>
  <si>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</si>
  <si>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</si>
  <si>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</si>
  <si>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</si>
  <si>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</si>
  <si>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</si>
  <si>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</si>
  <si>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</si>
  <si>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</si>
  <si>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</si>
  <si>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</si>
  <si>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</si>
  <si>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</si>
  <si>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</si>
  <si>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</si>
  <si>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</si>
  <si>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</si>
  <si>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</si>
  <si>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</si>
  <si>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</si>
  <si>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</si>
  <si>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</si>
  <si>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</si>
  <si>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</si>
  <si>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</si>
  <si>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</si>
  <si>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</si>
  <si>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</si>
  <si>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</si>
  <si>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</si>
  <si>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</si>
  <si>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</si>
  <si>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</si>
  <si>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</si>
  <si>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</si>
  <si>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</si>
  <si>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</si>
  <si>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</si>
  <si>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</si>
  <si>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</si>
  <si>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</si>
  <si>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</si>
  <si>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</si>
  <si>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</si>
  <si>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</si>
  <si>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</si>
  <si>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</si>
  <si>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</si>
  <si>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</si>
  <si>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</si>
  <si>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</si>
  <si>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</si>
  <si>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</si>
  <si>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</si>
  <si>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</si>
  <si>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</si>
  <si>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</si>
  <si>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</si>
  <si>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</si>
  <si>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</si>
  <si>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</si>
  <si>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</si>
  <si>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</si>
  <si>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</si>
  <si>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</si>
  <si>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</si>
  <si>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</si>
  <si>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</si>
  <si>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</si>
  <si>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</si>
  <si>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</si>
  <si>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</si>
  <si>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</si>
  <si>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</si>
  <si>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</si>
  <si>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</si>
  <si>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</si>
  <si>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</si>
  <si>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</si>
  <si>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</si>
  <si>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</si>
  <si>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</si>
  <si>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</si>
  <si>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</si>
  <si>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</si>
  <si>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</si>
  <si>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</si>
  <si>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</si>
  <si>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</si>
  <si>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</si>
  <si>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</si>
  <si>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</si>
  <si>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</si>
  <si>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</si>
  <si>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</si>
  <si>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</si>
  <si>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</si>
  <si>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</si>
  <si>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</si>
  <si>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</si>
  <si>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</si>
  <si>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</si>
  <si>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</si>
  <si>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</si>
  <si>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</si>
  <si>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</si>
  <si>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</si>
  <si>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</si>
  <si>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</si>
  <si>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</si>
  <si>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</si>
  <si>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</si>
  <si>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</si>
  <si>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</si>
  <si>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</si>
  <si>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</si>
  <si>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</si>
  <si>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</si>
  <si>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</si>
  <si>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</si>
  <si>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</si>
  <si>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</si>
  <si>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</si>
  <si>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</si>
  <si>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</si>
  <si>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</si>
  <si>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</si>
  <si>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</si>
  <si>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</si>
  <si>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</si>
  <si>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</si>
  <si>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</si>
  <si>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</si>
  <si>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</si>
  <si>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</si>
  <si>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</si>
  <si>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</si>
  <si>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</si>
  <si>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</si>
  <si>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</si>
  <si>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</si>
  <si>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</si>
  <si>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</si>
  <si>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</si>
  <si>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</si>
  <si>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</si>
  <si>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</si>
  <si>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</si>
  <si>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</si>
  <si>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</si>
  <si>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</si>
  <si>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</si>
  <si>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</si>
  <si>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</si>
  <si>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</si>
  <si>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</si>
  <si>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</si>
  <si>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</si>
  <si>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</si>
  <si>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</si>
  <si>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</si>
  <si>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</si>
  <si>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</si>
  <si>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</si>
  <si>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</si>
  <si>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</si>
  <si>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</si>
  <si>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</si>
  <si>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</si>
  <si>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</si>
  <si>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</si>
  <si>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</si>
  <si>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</si>
  <si>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</si>
  <si>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</si>
  <si>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</si>
  <si>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</si>
  <si>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</si>
  <si>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</si>
  <si>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</si>
  <si>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</si>
  <si>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</si>
  <si>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</si>
  <si>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</si>
  <si>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</si>
  <si>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</si>
  <si>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</si>
  <si>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</si>
  <si>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</si>
  <si>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</si>
  <si>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</si>
  <si>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</si>
  <si>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</si>
  <si>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</si>
  <si>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</si>
  <si>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</si>
  <si>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</si>
  <si>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</si>
  <si>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</si>
  <si>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</si>
  <si>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</si>
  <si>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</si>
  <si>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</si>
  <si>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</si>
  <si>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</si>
  <si>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</si>
  <si>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</si>
  <si>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</si>
  <si>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</si>
  <si>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</si>
  <si>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</si>
  <si>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</si>
  <si>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</si>
  <si>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</si>
  <si>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</si>
  <si>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</si>
  <si>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</si>
  <si>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</si>
  <si>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</si>
  <si>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</si>
  <si>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</si>
  <si>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</si>
  <si>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</si>
  <si>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</si>
  <si>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</si>
  <si>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</si>
  <si>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</si>
  <si>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</si>
  <si>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</si>
  <si>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</si>
  <si>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</si>
  <si>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</si>
  <si>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</si>
  <si>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</si>
  <si>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</si>
  <si>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</si>
  <si>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</si>
  <si>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</si>
  <si>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</si>
  <si>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</si>
  <si>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</si>
  <si>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</si>
  <si>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</si>
  <si>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</si>
  <si>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</si>
  <si>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</si>
  <si>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</si>
  <si>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</si>
  <si>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</si>
  <si>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</si>
  <si>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</si>
  <si>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</si>
  <si>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</si>
  <si>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</si>
  <si>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</si>
  <si>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</si>
  <si>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</si>
  <si>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</si>
  <si>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</si>
  <si>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</si>
  <si>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</si>
  <si>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</si>
  <si>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</si>
  <si>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</si>
  <si>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</si>
  <si>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</si>
  <si>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</si>
  <si>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</si>
  <si>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</si>
  <si>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</si>
  <si>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</si>
  <si>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</si>
  <si>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</si>
  <si>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</si>
  <si>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</si>
  <si>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</si>
  <si>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</si>
  <si>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</si>
  <si>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</si>
  <si>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</si>
  <si>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</si>
  <si>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</si>
  <si>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</si>
  <si>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</si>
  <si>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</si>
  <si>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</si>
  <si>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</si>
  <si>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</si>
  <si>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</si>
  <si>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</si>
  <si>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</si>
  <si>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</si>
  <si>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</si>
  <si>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</si>
  <si>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</si>
  <si>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</si>
  <si>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</si>
  <si>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</si>
  <si>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</si>
  <si>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</si>
  <si>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</si>
  <si>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</si>
  <si>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</si>
  <si>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</si>
  <si>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</si>
  <si>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</si>
  <si>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</si>
  <si>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</si>
  <si>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</si>
  <si>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</si>
  <si>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</si>
  <si>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</si>
  <si>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</si>
  <si>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</si>
  <si>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</si>
  <si>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</si>
  <si>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</si>
  <si>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</si>
  <si>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</si>
  <si>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</si>
  <si>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</si>
  <si>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</si>
  <si>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</si>
  <si>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</si>
  <si>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</si>
  <si>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</si>
  <si>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</si>
  <si>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</si>
  <si>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</si>
  <si>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</si>
  <si>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</si>
  <si>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</si>
  <si>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</si>
  <si>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</si>
  <si>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</si>
  <si>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</si>
  <si>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</si>
  <si>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</si>
  <si>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</si>
  <si>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</si>
  <si>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</si>
  <si>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</si>
  <si>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</si>
  <si>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</si>
  <si>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</si>
  <si>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</si>
  <si>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</si>
  <si>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</si>
  <si>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</si>
  <si>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</si>
  <si>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</si>
  <si>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</si>
  <si>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</si>
  <si>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</si>
  <si>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</si>
  <si>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</si>
  <si>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</si>
  <si>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</si>
  <si>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</si>
  <si>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</si>
  <si>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</si>
  <si>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</si>
  <si>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</si>
  <si>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</si>
  <si>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</si>
  <si>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</si>
  <si>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</si>
  <si>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</si>
  <si>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</si>
  <si>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</si>
  <si>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</si>
  <si>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</si>
  <si>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</si>
  <si>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</si>
  <si>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</si>
  <si>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</si>
  <si>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</si>
  <si>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</si>
  <si>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</si>
  <si>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</si>
  <si>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</si>
  <si>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</si>
  <si>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</si>
  <si>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</si>
  <si>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</si>
  <si>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</si>
  <si>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</si>
  <si>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</si>
  <si>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</si>
  <si>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</si>
  <si>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</si>
  <si>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</si>
  <si>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</si>
  <si>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</si>
  <si>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</si>
  <si>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</si>
  <si>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</si>
  <si>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</si>
  <si>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</si>
  <si>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</si>
  <si>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</si>
  <si>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</si>
  <si>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</si>
  <si>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</si>
  <si>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</si>
  <si>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</si>
  <si>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</si>
  <si>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</si>
  <si>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</si>
  <si>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</si>
  <si>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</si>
  <si>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</si>
  <si>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</si>
  <si>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</si>
  <si>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</si>
  <si>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</si>
  <si>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</si>
  <si>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</si>
  <si>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</si>
  <si>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</si>
  <si>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</si>
  <si>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</si>
  <si>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</si>
  <si>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</si>
  <si>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</si>
  <si>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</si>
  <si>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</si>
  <si>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</si>
  <si>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</si>
  <si>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</si>
  <si>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</si>
  <si>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</si>
  <si>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</si>
  <si>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</si>
  <si>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</si>
  <si>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</si>
  <si>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</si>
  <si>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</si>
  <si>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</si>
  <si>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</si>
  <si>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</si>
  <si>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</si>
  <si>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</si>
  <si>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</si>
  <si>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</si>
  <si>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</si>
  <si>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</si>
  <si>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</si>
  <si>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</si>
  <si>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</si>
  <si>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</si>
  <si>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</si>
  <si>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</si>
  <si>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</si>
  <si>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</si>
  <si>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</si>
  <si>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</si>
  <si>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</si>
  <si>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</si>
  <si>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</si>
  <si>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</si>
  <si>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</si>
  <si>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</si>
  <si>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</si>
  <si>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</si>
  <si>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</si>
  <si>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</si>
  <si>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</si>
  <si>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</si>
  <si>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</si>
  <si>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</si>
  <si>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</si>
  <si>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</si>
  <si>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</si>
  <si>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</si>
  <si>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</si>
  <si>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</si>
  <si>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</si>
  <si>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</si>
  <si>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</si>
  <si>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</si>
  <si>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</si>
  <si>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</si>
  <si>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</si>
  <si>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</si>
  <si>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</si>
  <si>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</si>
  <si>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</si>
  <si>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</si>
  <si>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</si>
  <si>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</si>
  <si>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</si>
  <si>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</si>
  <si>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</si>
  <si>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</si>
  <si>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</si>
  <si>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</si>
  <si>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</si>
  <si>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</si>
  <si>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</si>
  <si>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</si>
  <si>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</si>
  <si>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</si>
  <si>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</si>
  <si>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</si>
  <si>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</si>
  <si>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</si>
  <si>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</si>
  <si>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</si>
  <si>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</si>
  <si>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</si>
  <si>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</si>
  <si>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</si>
  <si>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</si>
  <si>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</si>
  <si>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</si>
  <si>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</si>
  <si>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</si>
  <si>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</si>
  <si>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</si>
  <si>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</si>
  <si>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</si>
  <si>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</si>
  <si>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</si>
  <si>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</si>
  <si>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</si>
  <si>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</si>
  <si>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</si>
  <si>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</si>
  <si>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</si>
  <si>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</si>
  <si>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</si>
  <si>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</si>
  <si>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</si>
  <si>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</si>
  <si>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</si>
  <si>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</si>
  <si>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</si>
  <si>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</si>
  <si>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</si>
  <si>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</si>
  <si>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</si>
  <si>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</si>
  <si>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</si>
  <si>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</si>
  <si>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</si>
  <si>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</si>
  <si>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</si>
  <si>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</si>
  <si>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</si>
  <si>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</si>
  <si>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</si>
  <si>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</si>
  <si>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</si>
  <si>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</si>
  <si>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</si>
  <si>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</si>
  <si>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</si>
  <si>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</si>
  <si>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</si>
  <si>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</si>
  <si>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</si>
  <si>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</si>
  <si>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</si>
  <si>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</si>
  <si>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</si>
  <si>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</si>
  <si>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</si>
  <si>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</si>
  <si>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</si>
  <si>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</si>
  <si>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</si>
  <si>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</si>
  <si>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</si>
  <si>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</si>
  <si>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</si>
  <si>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</si>
  <si>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</si>
  <si>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</si>
  <si>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</si>
  <si>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</si>
  <si>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</si>
  <si>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</si>
  <si>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</si>
  <si>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</si>
  <si>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</si>
  <si>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</si>
  <si>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</si>
  <si>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</si>
  <si>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</si>
  <si>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</si>
  <si>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</si>
  <si>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</si>
  <si>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</si>
  <si>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</si>
  <si>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</si>
  <si>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</si>
  <si>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</si>
  <si>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</si>
  <si>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</si>
  <si>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</si>
  <si>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</si>
  <si>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</si>
  <si>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</si>
  <si>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</si>
  <si>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</si>
  <si>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</si>
  <si>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</si>
  <si>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</si>
  <si>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</si>
  <si>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</si>
  <si>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</si>
  <si>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</si>
  <si>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</si>
  <si>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</si>
  <si>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</si>
  <si>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</si>
  <si>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</si>
  <si>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</si>
  <si>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</si>
  <si>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</si>
  <si>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</si>
  <si>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</si>
  <si>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</si>
  <si>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</si>
  <si>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</si>
  <si>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</si>
  <si>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</si>
  <si>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</si>
  <si>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</si>
  <si>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</si>
  <si>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</si>
  <si>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</si>
  <si>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</si>
  <si>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</si>
  <si>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</si>
  <si>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</si>
  <si>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</si>
  <si>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</si>
  <si>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</si>
  <si>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</si>
  <si>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</si>
  <si>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</si>
  <si>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</si>
  <si>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</si>
  <si>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</si>
  <si>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</si>
  <si>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</si>
  <si>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</si>
  <si>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</si>
  <si>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</si>
  <si>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</si>
  <si>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</si>
  <si>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</si>
  <si>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</si>
  <si>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</si>
  <si>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</si>
  <si>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</si>
  <si>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</si>
  <si>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</si>
  <si>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</si>
  <si>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</si>
  <si>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</si>
  <si>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</si>
  <si>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</si>
  <si>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</si>
  <si>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</si>
  <si>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</si>
  <si>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</si>
  <si>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</si>
  <si>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</si>
  <si>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</si>
  <si>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</si>
  <si>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</si>
  <si>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</si>
  <si>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</si>
  <si>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</si>
  <si>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</si>
  <si>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</si>
  <si>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</si>
  <si>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</si>
  <si>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</si>
  <si>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</si>
  <si>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</si>
  <si>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</si>
  <si>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</si>
  <si>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</si>
  <si>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</si>
  <si>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</si>
  <si>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</si>
  <si>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</si>
  <si>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</si>
  <si>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</si>
  <si>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</si>
  <si>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</si>
  <si>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</si>
  <si>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</si>
  <si>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</si>
  <si>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</si>
  <si>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</si>
  <si>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</si>
  <si>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</si>
  <si>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</si>
  <si>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</si>
  <si>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</si>
  <si>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</si>
  <si>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</si>
  <si>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</si>
  <si>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</si>
  <si>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</si>
  <si>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</si>
  <si>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</si>
  <si>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</si>
  <si>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</si>
  <si>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</si>
  <si>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</si>
  <si>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</si>
  <si>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</si>
  <si>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</si>
  <si>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</si>
  <si>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</si>
  <si>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</si>
  <si>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</si>
  <si>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</si>
  <si>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</si>
  <si>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</si>
  <si>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</si>
  <si>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</si>
  <si>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</si>
  <si>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</si>
  <si>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</si>
  <si>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</si>
  <si>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</si>
  <si>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</si>
  <si>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</si>
  <si>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</si>
  <si>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</si>
  <si>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</si>
  <si>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</si>
  <si>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</si>
  <si>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</si>
  <si>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</si>
  <si>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</si>
  <si>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</si>
  <si>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</si>
  <si>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</si>
  <si>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</si>
  <si>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</si>
  <si>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</si>
  <si>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</si>
  <si>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</si>
  <si>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</si>
  <si>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</si>
  <si>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</si>
  <si>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</si>
  <si>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</si>
  <si>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</si>
  <si>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</si>
  <si>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</si>
  <si>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</si>
  <si>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</si>
  <si>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</si>
  <si>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</si>
  <si>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</si>
  <si>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</si>
  <si>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</si>
  <si>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</si>
  <si>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</si>
  <si>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</si>
  <si>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</si>
  <si>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</si>
  <si>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</si>
  <si>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</si>
  <si>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</si>
  <si>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</si>
  <si>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</si>
  <si>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</si>
  <si>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</si>
  <si>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</si>
  <si>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</si>
  <si>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</si>
  <si>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</si>
  <si>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</si>
  <si>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</si>
  <si>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</si>
  <si>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</si>
  <si>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</si>
  <si>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</si>
  <si>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</si>
  <si>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</si>
  <si>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</si>
  <si>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</si>
  <si>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</si>
  <si>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</si>
  <si>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</si>
  <si>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</si>
  <si>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</si>
  <si>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</si>
  <si>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</si>
  <si>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</si>
  <si>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</si>
  <si>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</si>
  <si>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</si>
  <si>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</si>
  <si>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</si>
  <si>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</si>
  <si>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</si>
  <si>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</si>
  <si>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</si>
  <si>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</si>
  <si>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</si>
  <si>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</si>
  <si>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</si>
  <si>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</si>
  <si>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</si>
  <si>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</si>
  <si>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</si>
  <si>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</si>
  <si>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</si>
  <si>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</si>
  <si>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</si>
  <si>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</si>
  <si>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</si>
  <si>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</si>
  <si>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</si>
  <si>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</si>
  <si>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</si>
  <si>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</si>
  <si>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</si>
  <si>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</si>
  <si>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</si>
  <si>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</si>
  <si>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</si>
  <si>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</si>
  <si>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</si>
  <si>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</si>
  <si>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</si>
  <si>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</si>
  <si>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</si>
  <si>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</si>
  <si>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</si>
  <si>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</si>
  <si>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</si>
  <si>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</si>
  <si>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</si>
  <si>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</si>
  <si>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</si>
  <si>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</si>
  <si>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</si>
  <si>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</si>
  <si>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</si>
  <si>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</si>
  <si>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</si>
  <si>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</si>
  <si>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</si>
  <si>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</si>
  <si>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</si>
  <si>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</si>
  <si>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</si>
  <si>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</si>
  <si>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</si>
  <si>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</si>
  <si>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</si>
  <si>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</si>
  <si>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</si>
  <si>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</si>
  <si>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</si>
  <si>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</si>
  <si>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</si>
  <si>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</si>
  <si>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</si>
  <si>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</si>
  <si>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</si>
  <si>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</si>
  <si>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</si>
  <si>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</si>
  <si>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</si>
  <si>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</si>
  <si>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</si>
  <si>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</si>
  <si>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</si>
  <si>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</si>
  <si>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</si>
  <si>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</si>
  <si>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</si>
  <si>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</si>
  <si>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</si>
  <si>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</si>
  <si>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</si>
  <si>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</si>
  <si>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</si>
  <si>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</si>
  <si>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</si>
  <si>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</si>
  <si>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</si>
  <si>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</si>
  <si>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</si>
  <si>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</si>
  <si>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</si>
  <si>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</si>
  <si>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</si>
  <si>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</si>
  <si>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</si>
  <si>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</si>
  <si>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</si>
  <si>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</si>
  <si>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</si>
  <si>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</si>
  <si>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</si>
  <si>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</si>
  <si>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</si>
  <si>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</si>
  <si>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</si>
  <si>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</si>
  <si>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</si>
  <si>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</si>
  <si>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</si>
  <si>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</si>
  <si>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</si>
  <si>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</si>
  <si>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</si>
  <si>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</si>
  <si>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</si>
  <si>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</si>
  <si>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</si>
  <si>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</si>
  <si>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</si>
  <si>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</si>
  <si>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</si>
  <si>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</si>
  <si>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</si>
  <si>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</si>
  <si>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</si>
  <si>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</si>
  <si>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</si>
  <si>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</si>
  <si>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</si>
  <si>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</si>
  <si>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</si>
  <si>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</si>
  <si>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</si>
  <si>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</si>
  <si>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</si>
  <si>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</si>
  <si>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</si>
  <si>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</si>
  <si>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</si>
  <si>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</si>
  <si>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</si>
  <si>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</si>
  <si>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</si>
  <si>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</si>
  <si>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</si>
  <si>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</si>
  <si>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</si>
  <si>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</si>
  <si>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</si>
  <si>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</si>
  <si>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</si>
  <si>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</si>
  <si>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</si>
  <si>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</si>
  <si>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</si>
  <si>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</si>
  <si>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</si>
  <si>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</si>
  <si>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</si>
  <si>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</si>
  <si>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</si>
  <si>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</si>
  <si>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</si>
  <si>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</si>
  <si>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</si>
  <si>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</si>
  <si>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</si>
  <si>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</si>
  <si>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</si>
  <si>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</si>
  <si>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</si>
  <si>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</si>
  <si>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</si>
  <si>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</si>
  <si>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</si>
  <si>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</si>
  <si>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</si>
  <si>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</si>
  <si>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</si>
  <si>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</si>
  <si>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</si>
  <si>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</si>
  <si>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</si>
  <si>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</si>
  <si>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</si>
  <si>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</si>
  <si>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</si>
  <si>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</si>
  <si>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</si>
  <si>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</si>
  <si>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</si>
  <si>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</si>
  <si>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</si>
  <si>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</si>
  <si>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</si>
  <si>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</si>
  <si>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</si>
  <si>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</si>
  <si>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</si>
  <si>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</si>
  <si>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</si>
  <si>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</si>
  <si>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</si>
  <si>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</si>
  <si>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</si>
  <si>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</si>
  <si>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</si>
  <si>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</si>
  <si>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</si>
  <si>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</si>
  <si>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</si>
  <si>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</si>
  <si>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</si>
  <si>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</si>
  <si>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</si>
  <si>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</si>
  <si>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</si>
  <si>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</si>
  <si>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</si>
  <si>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</si>
  <si>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</si>
  <si>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</si>
  <si>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</si>
  <si>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</si>
  <si>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</si>
  <si>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</si>
  <si>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</si>
  <si>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</si>
  <si>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</si>
  <si>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</si>
  <si>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</si>
  <si>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</si>
  <si>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</si>
  <si>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</si>
  <si>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</si>
  <si>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</si>
  <si>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</si>
  <si>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</si>
  <si>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</si>
  <si>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</si>
  <si>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</si>
  <si>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</si>
  <si>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</si>
  <si>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</si>
  <si>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</si>
  <si>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</si>
  <si>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</si>
  <si>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</si>
  <si>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</si>
  <si>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</si>
  <si>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</si>
  <si>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</si>
  <si>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</si>
  <si>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</si>
  <si>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</si>
  <si>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</si>
  <si>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</si>
  <si>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</si>
  <si>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</si>
  <si>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</si>
  <si>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</si>
  <si>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</si>
  <si>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</si>
  <si>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</si>
  <si>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</si>
  <si>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</si>
  <si>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</si>
  <si>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</si>
  <si>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</si>
  <si>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</si>
  <si>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</si>
  <si>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</si>
  <si>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</si>
  <si>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</si>
  <si>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</si>
  <si>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</si>
  <si>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</si>
  <si>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</si>
  <si>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</si>
  <si>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</si>
  <si>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</si>
  <si>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</si>
  <si>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</si>
  <si>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</si>
  <si>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</si>
  <si>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</si>
  <si>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</si>
  <si>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</si>
  <si>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</si>
  <si>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</si>
  <si>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</si>
  <si>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</si>
  <si>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</si>
  <si>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</si>
  <si>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</si>
  <si>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</si>
  <si>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</si>
  <si>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</si>
  <si>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</si>
  <si>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</si>
  <si>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</si>
  <si>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</si>
  <si>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</si>
  <si>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</si>
  <si>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</si>
  <si>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</si>
  <si>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</si>
  <si>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</si>
  <si>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</si>
  <si>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</si>
  <si>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</si>
  <si>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</si>
  <si>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</si>
  <si>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</si>
  <si>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</si>
  <si>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</si>
  <si>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</si>
  <si>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</si>
  <si>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</si>
  <si>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</si>
  <si>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</si>
  <si>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</si>
  <si>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</si>
  <si>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</si>
  <si>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</si>
  <si>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</si>
  <si>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</si>
  <si>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</si>
  <si>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</si>
  <si>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</si>
  <si>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</si>
  <si>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</si>
  <si>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</si>
  <si>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</si>
  <si>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</si>
  <si>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</si>
  <si>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</si>
  <si>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</si>
  <si>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</si>
  <si>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</si>
  <si>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</si>
  <si>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</si>
  <si>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</si>
  <si>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</si>
  <si>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</si>
  <si>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</si>
  <si>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</si>
  <si>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</si>
  <si>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</si>
  <si>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</si>
  <si>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</si>
  <si>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</si>
  <si>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</si>
  <si>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</si>
  <si>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</si>
  <si>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</si>
  <si>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</si>
  <si>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</si>
  <si>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</si>
  <si>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</si>
  <si>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</si>
  <si>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</si>
  <si>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</si>
  <si>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</si>
  <si>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</si>
  <si>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</si>
  <si>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</si>
  <si>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</si>
  <si>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</si>
  <si>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</si>
  <si>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</si>
  <si>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</si>
  <si>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</si>
  <si>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</si>
  <si>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</si>
  <si>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</si>
  <si>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</si>
  <si>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</si>
  <si>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</si>
  <si>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</si>
  <si>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</si>
  <si>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</si>
  <si>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</si>
  <si>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</si>
  <si>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</si>
  <si>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</si>
  <si>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</si>
  <si>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</si>
  <si>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</si>
  <si>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</si>
  <si>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</si>
  <si>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</si>
  <si>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</si>
  <si>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</si>
  <si>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</si>
  <si>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</si>
  <si>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</si>
  <si>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</si>
  <si>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</si>
  <si>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</si>
  <si>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</si>
  <si>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</si>
  <si>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</si>
  <si>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</si>
  <si>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</si>
  <si>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</si>
  <si>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</si>
  <si>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</si>
  <si>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</si>
  <si>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</si>
  <si>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</si>
  <si>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</si>
  <si>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</si>
  <si>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</si>
  <si>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</si>
  <si>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</si>
  <si>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</si>
  <si>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</si>
  <si>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</si>
  <si>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</si>
  <si>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</si>
  <si>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</si>
  <si>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</si>
  <si>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</si>
  <si>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</si>
  <si>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</si>
  <si>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</si>
  <si>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</si>
  <si>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</si>
  <si>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</si>
  <si>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</si>
  <si>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</si>
  <si>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</si>
  <si>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</si>
  <si>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</si>
  <si>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</si>
  <si>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</si>
  <si>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</si>
  <si>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</si>
  <si>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</si>
  <si>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</si>
  <si>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</si>
  <si>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</si>
  <si>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</si>
  <si>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</si>
  <si>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</si>
  <si>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</si>
  <si>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</si>
  <si>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</si>
  <si>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</si>
  <si>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</si>
  <si>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</si>
  <si>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</si>
  <si>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</si>
  <si>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</si>
  <si>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</si>
  <si>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</si>
  <si>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</si>
  <si>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</si>
  <si>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</si>
  <si>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</si>
  <si>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</si>
  <si>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</si>
  <si>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</si>
  <si>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</si>
  <si>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</si>
  <si>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</si>
  <si>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</si>
  <si>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</si>
  <si>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</si>
  <si>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</si>
  <si>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</si>
  <si>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</si>
  <si>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</si>
  <si>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</si>
  <si>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</si>
  <si>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</si>
  <si>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</si>
  <si>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</si>
  <si>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</si>
  <si>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</si>
  <si>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</si>
  <si>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</si>
  <si>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</si>
  <si>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</si>
  <si>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</si>
  <si>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</si>
  <si>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</si>
  <si>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</si>
  <si>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</si>
  <si>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</si>
  <si>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</si>
  <si>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</si>
  <si>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</si>
  <si>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</si>
  <si>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</si>
  <si>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</si>
  <si>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</si>
  <si>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</si>
  <si>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</si>
  <si>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</si>
  <si>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</si>
  <si>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</si>
  <si>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</si>
  <si>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</si>
  <si>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</si>
  <si>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</si>
  <si>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</si>
  <si>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</si>
  <si>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</si>
  <si>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</si>
  <si>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</si>
  <si>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</si>
  <si>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</si>
  <si>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</si>
  <si>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</si>
  <si>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</si>
  <si>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</si>
  <si>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</si>
  <si>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</si>
  <si>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</si>
  <si>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</si>
  <si>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</si>
  <si>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</si>
  <si>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</si>
  <si>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</si>
  <si>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</si>
  <si>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</si>
  <si>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</si>
  <si>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</si>
  <si>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</si>
  <si>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</si>
  <si>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</si>
  <si>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</si>
  <si>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</si>
  <si>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</si>
  <si>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</si>
  <si>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</si>
  <si>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</si>
  <si>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</si>
  <si>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</si>
  <si>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</si>
  <si>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</si>
  <si>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</si>
  <si>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</si>
  <si>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</si>
  <si>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</si>
  <si>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</si>
  <si>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</si>
  <si>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</si>
  <si>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</si>
  <si>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</si>
  <si>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</si>
  <si>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</si>
  <si>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</si>
  <si>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</si>
  <si>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</si>
  <si>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</si>
  <si>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</si>
  <si>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</si>
  <si>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</si>
  <si>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</si>
  <si>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</si>
  <si>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</si>
  <si>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</si>
  <si>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</si>
  <si>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</si>
  <si>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</si>
  <si>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</si>
  <si>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</si>
  <si>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</si>
  <si>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</si>
  <si>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</si>
  <si>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</si>
  <si>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</si>
  <si>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</si>
  <si>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</si>
  <si>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</si>
  <si>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</si>
  <si>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</si>
  <si>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</si>
  <si>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</si>
  <si>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</si>
  <si>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</si>
  <si>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</si>
  <si>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</si>
  <si>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</si>
  <si>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</si>
  <si>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</si>
  <si>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</si>
  <si>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</si>
  <si>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</si>
  <si>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</si>
  <si>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</si>
  <si>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</si>
  <si>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</si>
  <si>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</si>
  <si>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</si>
  <si>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</si>
  <si>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</si>
  <si>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</si>
  <si>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</si>
  <si>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</si>
  <si>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</si>
  <si>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</si>
  <si>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</si>
  <si>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</si>
  <si>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</si>
  <si>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</si>
  <si>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</si>
  <si>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</si>
  <si>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</si>
  <si>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</si>
  <si>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</si>
  <si>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</si>
  <si>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</si>
  <si>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</si>
  <si>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</si>
  <si>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</si>
  <si>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</si>
  <si>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</si>
  <si>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</si>
  <si>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</si>
  <si>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</si>
  <si>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</si>
  <si>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</si>
  <si>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</si>
  <si>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</si>
  <si>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</si>
  <si>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</si>
  <si>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</si>
  <si>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</si>
  <si>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</si>
  <si>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</si>
  <si>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</si>
  <si>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</si>
  <si>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</si>
  <si>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</si>
  <si>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</si>
  <si>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</si>
  <si>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</si>
  <si>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</si>
  <si>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</si>
  <si>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</si>
  <si>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</si>
  <si>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</si>
  <si>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</si>
  <si>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</si>
  <si>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</si>
  <si>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</si>
  <si>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</si>
  <si>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</si>
  <si>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</si>
  <si>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</si>
  <si>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</si>
  <si>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</si>
  <si>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</si>
  <si>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</si>
  <si>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</si>
  <si>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</si>
  <si>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</si>
  <si>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</si>
  <si>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</si>
  <si>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</si>
  <si>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</si>
  <si>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</si>
  <si>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</si>
  <si>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</si>
  <si>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</si>
  <si>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</si>
  <si>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</si>
  <si>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</si>
  <si>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</si>
  <si>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</si>
  <si>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</si>
  <si>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</si>
  <si>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</si>
  <si>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</si>
  <si>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</si>
  <si>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</si>
  <si>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</si>
  <si>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</si>
  <si>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</si>
  <si>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</si>
  <si>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</si>
  <si>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</si>
  <si>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</si>
  <si>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</si>
  <si>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</si>
  <si>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</si>
  <si>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</si>
  <si>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</si>
  <si>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</si>
  <si>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</si>
  <si>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</si>
  <si>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</si>
  <si>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</si>
  <si>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</si>
  <si>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</si>
  <si>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</si>
  <si>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</si>
  <si>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</si>
  <si>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</si>
  <si>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</si>
  <si>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</si>
  <si>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</si>
  <si>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</si>
  <si>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</si>
  <si>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</si>
  <si>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</si>
  <si>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</si>
  <si>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</si>
  <si>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</si>
  <si>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</si>
  <si>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</si>
  <si>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</si>
  <si>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</si>
  <si>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</si>
  <si>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</si>
  <si>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</si>
  <si>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</si>
  <si>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</si>
  <si>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</si>
  <si>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</si>
  <si>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</si>
  <si>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</si>
  <si>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</si>
  <si>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</si>
  <si>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</si>
  <si>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</si>
  <si>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</si>
  <si>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</si>
  <si>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</si>
  <si>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</si>
  <si>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</si>
  <si>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</si>
  <si>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</si>
  <si>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</si>
  <si>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</si>
  <si>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</si>
  <si>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</si>
  <si>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</si>
  <si>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</si>
  <si>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</si>
  <si>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</si>
  <si>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</si>
  <si>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</si>
  <si>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</si>
  <si>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</si>
  <si>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</si>
  <si>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</si>
  <si>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</si>
  <si>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</si>
  <si>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</si>
  <si>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</si>
  <si>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</si>
  <si>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</si>
  <si>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</si>
  <si>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</si>
  <si>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</si>
  <si>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</si>
  <si>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</si>
  <si>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</si>
  <si>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</si>
  <si>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</si>
  <si>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</si>
  <si>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</si>
  <si>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</si>
  <si>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</si>
  <si>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</si>
  <si>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</si>
  <si>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</si>
  <si>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</si>
  <si>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</si>
  <si>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</si>
  <si>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</si>
  <si>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</si>
  <si>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</si>
  <si>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</si>
  <si>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</si>
  <si>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</si>
  <si>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</si>
  <si>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</si>
  <si>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</si>
  <si>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</si>
  <si>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</si>
  <si>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</si>
  <si>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</si>
  <si>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</si>
  <si>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</si>
  <si>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</si>
  <si>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</si>
  <si>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</si>
  <si>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</si>
  <si>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</si>
  <si>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</si>
  <si>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</si>
  <si>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</si>
  <si>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</si>
  <si>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</si>
  <si>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</si>
  <si>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</si>
  <si>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</si>
  <si>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</si>
  <si>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</si>
  <si>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</si>
  <si>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</si>
  <si>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</si>
  <si>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</si>
  <si>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</si>
  <si>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</si>
  <si>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</si>
  <si>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</si>
  <si>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</si>
  <si>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</si>
  <si>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</si>
  <si>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</si>
  <si>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</si>
  <si>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</si>
  <si>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</si>
  <si>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</si>
  <si>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</si>
  <si>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</si>
  <si>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</si>
  <si>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</si>
  <si>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</si>
  <si>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</si>
  <si>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</si>
  <si>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</si>
  <si>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</si>
  <si>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</si>
  <si>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</si>
  <si>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</si>
  <si>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</si>
  <si>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</si>
  <si>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</si>
  <si>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</si>
  <si>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</si>
  <si>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</si>
  <si>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</si>
  <si>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</si>
  <si>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</si>
  <si>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</si>
  <si>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</si>
  <si>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</si>
  <si>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</si>
  <si>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</si>
  <si>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</si>
  <si>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</si>
  <si>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</si>
  <si>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</si>
  <si>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</si>
  <si>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</si>
  <si>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</si>
  <si>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</si>
  <si>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</si>
  <si>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</si>
  <si>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</si>
  <si>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</si>
  <si>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</si>
  <si>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</si>
  <si>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</si>
  <si>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</si>
  <si>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</si>
  <si>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</si>
  <si>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</si>
  <si>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</si>
  <si>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</si>
  <si>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</si>
  <si>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</si>
  <si>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</si>
  <si>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</si>
  <si>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</si>
  <si>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</si>
  <si>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</si>
  <si>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</si>
  <si>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</si>
  <si>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</si>
  <si>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</si>
  <si>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</si>
  <si>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</si>
  <si>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</si>
  <si>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</si>
  <si>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</si>
  <si>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</si>
  <si>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</si>
  <si>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</si>
  <si>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</si>
  <si>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</si>
  <si>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</si>
  <si>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</si>
  <si>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</si>
  <si>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</si>
  <si>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</si>
  <si>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</si>
  <si>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</si>
  <si>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</si>
  <si>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</si>
  <si>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</si>
  <si>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</si>
  <si>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</si>
  <si>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</si>
  <si>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</si>
  <si>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</si>
  <si>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</si>
  <si>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</si>
  <si>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</si>
  <si>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</si>
  <si>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</si>
  <si>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</si>
  <si>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</si>
  <si>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</si>
  <si>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</si>
  <si>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</si>
  <si>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</si>
  <si>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</si>
  <si>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</si>
  <si>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</si>
  <si>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</si>
  <si>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</si>
  <si>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</si>
  <si>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</si>
  <si>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</si>
  <si>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</si>
  <si>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</si>
  <si>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</si>
  <si>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</si>
  <si>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</si>
  <si>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</si>
  <si>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</si>
  <si>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</si>
  <si>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</si>
  <si>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</si>
  <si>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</si>
  <si>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</si>
  <si>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</si>
  <si>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</si>
  <si>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</si>
  <si>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</si>
  <si>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</si>
  <si>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</si>
  <si>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</si>
  <si>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</si>
  <si>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</si>
  <si>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</si>
  <si>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</si>
  <si>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</si>
  <si>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</si>
  <si>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</si>
  <si>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</si>
  <si>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</si>
  <si>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</si>
  <si>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</si>
  <si>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</si>
  <si>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</si>
  <si>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</si>
  <si>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</si>
  <si>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</si>
  <si>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</si>
  <si>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</si>
  <si>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</si>
  <si>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</si>
  <si>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</si>
  <si>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</si>
  <si>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</si>
  <si>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</si>
  <si>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</si>
  <si>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</si>
  <si>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</si>
  <si>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</si>
  <si>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</si>
  <si>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</si>
  <si>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</si>
  <si>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</si>
  <si>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</si>
  <si>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</si>
  <si>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</si>
  <si>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</si>
  <si>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</si>
  <si>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</si>
  <si>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</si>
  <si>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</si>
  <si>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</si>
  <si>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</si>
  <si>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</si>
  <si>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</si>
  <si>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</si>
  <si>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</si>
  <si>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</si>
  <si>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</si>
  <si>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</si>
  <si>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</si>
  <si>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</si>
  <si>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</si>
  <si>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</si>
  <si>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</si>
  <si>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</si>
  <si>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</si>
  <si>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</si>
  <si>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</si>
  <si>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</si>
  <si>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</si>
  <si>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</si>
  <si>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</si>
  <si>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</si>
  <si>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</si>
  <si>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</si>
  <si>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</si>
  <si>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</si>
  <si>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</si>
  <si>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</si>
  <si>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</si>
  <si>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</si>
  <si>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</si>
  <si>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</si>
  <si>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</si>
  <si>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</si>
  <si>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</si>
  <si>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</si>
  <si>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</si>
  <si>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</si>
  <si>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</si>
  <si>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</si>
  <si>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</si>
  <si>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</si>
  <si>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</si>
  <si>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</si>
  <si>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</si>
  <si>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</si>
  <si>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</si>
  <si>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</si>
  <si>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</si>
  <si>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</si>
  <si>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</si>
  <si>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</si>
  <si>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</si>
  <si>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</si>
  <si>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</si>
  <si>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</si>
  <si>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</si>
  <si>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</si>
  <si>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</si>
  <si>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</si>
  <si>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</si>
  <si>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</si>
  <si>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</si>
  <si>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</si>
  <si>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</si>
  <si>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</si>
  <si>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</si>
  <si>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</si>
  <si>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</si>
  <si>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</si>
  <si>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</si>
  <si>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</si>
  <si>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</si>
  <si>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</si>
  <si>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</si>
  <si>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</si>
  <si>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</si>
  <si>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</si>
  <si>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</si>
  <si>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</si>
  <si>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</si>
  <si>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</si>
  <si>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</si>
  <si>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</si>
  <si>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</si>
  <si>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</si>
  <si>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</si>
  <si>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</si>
  <si>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</si>
  <si>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</si>
  <si>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</si>
  <si>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</si>
  <si>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</si>
  <si>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</si>
  <si>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</si>
  <si>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</si>
  <si>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</si>
  <si>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</si>
  <si>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</si>
  <si>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</si>
  <si>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</si>
  <si>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</si>
  <si>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</si>
  <si>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</si>
  <si>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</si>
  <si>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</si>
  <si>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</si>
  <si>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</si>
  <si>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</si>
  <si>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</si>
  <si>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</si>
  <si>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</si>
  <si>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</si>
  <si>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</si>
  <si>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</si>
  <si>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</si>
  <si>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</si>
  <si>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</si>
  <si>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</si>
  <si>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</si>
  <si>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</si>
  <si>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</si>
  <si>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</si>
  <si>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</si>
  <si>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</si>
  <si>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</si>
  <si>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</si>
  <si>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</si>
  <si>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</si>
  <si>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</si>
  <si>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</si>
  <si>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</si>
  <si>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</si>
  <si>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</si>
  <si>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</si>
  <si>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</si>
  <si>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</si>
  <si>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</si>
  <si>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</si>
  <si>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</si>
  <si>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</si>
  <si>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</si>
  <si>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</si>
  <si>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</si>
  <si>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</si>
  <si>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</si>
  <si>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</si>
  <si>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</si>
  <si>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</si>
  <si>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</si>
  <si>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</si>
  <si>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</si>
  <si>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</si>
  <si>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</si>
  <si>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</si>
  <si>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</si>
  <si>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</si>
  <si>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</si>
  <si>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</si>
  <si>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</si>
  <si>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</si>
  <si>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</si>
  <si>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</si>
  <si>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</si>
  <si>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</si>
  <si>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</si>
  <si>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</si>
  <si>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</si>
  <si>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</si>
  <si>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</si>
  <si>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</si>
  <si>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</si>
  <si>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</si>
  <si>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</si>
  <si>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</si>
  <si>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</si>
  <si>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</si>
  <si>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</si>
  <si>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</si>
  <si>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</si>
  <si>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</si>
  <si>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</si>
  <si>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</si>
  <si>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</si>
  <si>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</si>
  <si>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</si>
  <si>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</si>
  <si>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</si>
  <si>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</si>
  <si>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</si>
  <si>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</si>
  <si>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</si>
  <si>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</si>
  <si>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</si>
  <si>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</si>
  <si>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</si>
  <si>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</si>
  <si>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</si>
  <si>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</si>
  <si>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</si>
  <si>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</si>
  <si>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</si>
  <si>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</si>
  <si>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</si>
  <si>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</si>
  <si>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</si>
  <si>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</si>
  <si>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</si>
  <si>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</si>
  <si>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</si>
  <si>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</si>
  <si>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</si>
  <si>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</si>
  <si>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</si>
  <si>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</si>
  <si>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</si>
  <si>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</si>
  <si>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</si>
  <si>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</si>
  <si>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</si>
  <si>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</si>
  <si>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</si>
  <si>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</si>
  <si>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</si>
  <si>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</si>
  <si>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</si>
  <si>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</si>
  <si>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</si>
  <si>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</si>
  <si>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</si>
  <si>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</si>
  <si>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</si>
  <si>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</si>
  <si>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</si>
  <si>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</si>
  <si>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</si>
  <si>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</si>
  <si>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</si>
  <si>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</si>
  <si>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</si>
  <si>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</si>
  <si>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</si>
  <si>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</si>
  <si>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</si>
  <si>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</si>
  <si>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</si>
  <si>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</si>
  <si>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</si>
  <si>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</si>
  <si>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</si>
  <si>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</si>
  <si>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</si>
  <si>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</si>
  <si>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</si>
  <si>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</si>
  <si>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</si>
  <si>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</si>
  <si>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</si>
  <si>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</si>
  <si>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</si>
  <si>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</si>
  <si>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</si>
  <si>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</si>
  <si>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</si>
  <si>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</si>
  <si>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</si>
  <si>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</si>
  <si>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</si>
  <si>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</si>
  <si>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</si>
  <si>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</si>
  <si>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</si>
  <si>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</si>
  <si>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</si>
  <si>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</si>
  <si>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</si>
  <si>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</si>
  <si>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</si>
  <si>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</si>
  <si>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</si>
  <si>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</si>
  <si>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</si>
  <si>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</si>
  <si>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</si>
  <si>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</si>
  <si>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</si>
  <si>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</si>
  <si>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</si>
  <si>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</si>
  <si>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</si>
  <si>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</si>
  <si>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</si>
  <si>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</si>
  <si>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</si>
  <si>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</si>
  <si>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</si>
  <si>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</si>
  <si>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</si>
  <si>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</si>
  <si>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</si>
  <si>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</si>
  <si>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</si>
  <si>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</si>
  <si>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</si>
  <si>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</si>
  <si>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</si>
  <si>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</si>
  <si>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</si>
  <si>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</si>
  <si>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</si>
  <si>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</si>
  <si>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</si>
  <si>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</si>
  <si>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</si>
  <si>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</si>
  <si>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</si>
  <si>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</si>
  <si>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</si>
  <si>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</si>
  <si>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</si>
  <si>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</si>
  <si>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</si>
  <si>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</si>
  <si>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</si>
  <si>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</si>
  <si>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</si>
  <si>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</si>
  <si>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</si>
  <si>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</si>
  <si>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</si>
  <si>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</si>
  <si>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</si>
  <si>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</si>
  <si>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</si>
  <si>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</si>
  <si>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</si>
  <si>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</si>
  <si>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</si>
  <si>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</si>
  <si>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</si>
  <si>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</si>
  <si>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</si>
  <si>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</si>
  <si>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</si>
  <si>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</si>
  <si>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</si>
  <si>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</si>
  <si>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</si>
  <si>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</si>
  <si>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</si>
  <si>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</si>
  <si>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</si>
  <si>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</si>
  <si>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</si>
  <si>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</si>
  <si>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</si>
  <si>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</si>
  <si>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</si>
  <si>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</si>
  <si>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</si>
  <si>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</si>
  <si>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</si>
  <si>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</si>
  <si>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</si>
  <si>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</si>
  <si>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</si>
  <si>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</si>
  <si>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</si>
  <si>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</si>
  <si>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</si>
  <si>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</si>
  <si>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</si>
  <si>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</si>
  <si>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</si>
  <si>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</si>
  <si>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</si>
  <si>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</si>
  <si>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</si>
  <si>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</si>
  <si>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</si>
  <si>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</si>
  <si>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</si>
  <si>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</si>
  <si>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</si>
  <si>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</si>
  <si>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</si>
  <si>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</si>
  <si>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</si>
  <si>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</si>
  <si>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</si>
  <si>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</si>
  <si>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</si>
  <si>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</si>
  <si>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</si>
  <si>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</si>
  <si>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</si>
  <si>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</si>
  <si>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</si>
  <si>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</si>
  <si>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</si>
  <si>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</si>
  <si>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</si>
  <si>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</si>
  <si>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</si>
  <si>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</si>
  <si>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</si>
  <si>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</si>
  <si>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</si>
  <si>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</si>
  <si>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</si>
  <si>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</si>
  <si>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</si>
  <si>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</si>
  <si>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</si>
  <si>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</si>
  <si>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</si>
  <si>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</si>
  <si>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</si>
  <si>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</si>
  <si>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</si>
  <si>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</si>
  <si>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</si>
  <si>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</si>
  <si>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</si>
  <si>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</si>
  <si>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</si>
  <si>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</si>
  <si>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</si>
  <si>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</si>
  <si>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</si>
  <si>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</si>
  <si>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</si>
  <si>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</si>
  <si>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</si>
  <si>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</si>
  <si>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</si>
  <si>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</si>
  <si>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</si>
  <si>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</si>
  <si>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</si>
  <si>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</si>
  <si>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</si>
  <si>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</si>
  <si>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</si>
  <si>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</si>
  <si>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</si>
  <si>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</si>
  <si>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</si>
  <si>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</si>
  <si>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</si>
  <si>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</si>
  <si>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</si>
  <si>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</si>
  <si>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</si>
  <si>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</si>
  <si>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</si>
  <si>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</si>
  <si>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</si>
  <si>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</si>
  <si>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</si>
  <si>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</si>
  <si>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</si>
  <si>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</si>
  <si>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</si>
  <si>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</si>
  <si>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</si>
  <si>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</si>
  <si>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</si>
  <si>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</si>
  <si>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</si>
  <si>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</si>
  <si>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</si>
  <si>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</si>
  <si>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</si>
  <si>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</si>
  <si>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</si>
  <si>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</si>
  <si>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</si>
  <si>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</si>
  <si>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</si>
  <si>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</si>
  <si>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</si>
  <si>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</si>
  <si>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</si>
  <si>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</si>
  <si>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</si>
  <si>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</si>
  <si>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</si>
  <si>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</si>
  <si>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</si>
  <si>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</si>
  <si>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</si>
  <si>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</si>
  <si>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</si>
  <si>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</si>
  <si>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</si>
  <si>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</si>
  <si>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</si>
  <si>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</si>
  <si>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</si>
  <si>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</si>
  <si>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</si>
  <si>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</si>
  <si>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</si>
  <si>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</si>
  <si>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</si>
  <si>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</si>
  <si>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</si>
  <si>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</si>
  <si>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</si>
  <si>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</si>
  <si>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</si>
  <si>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</si>
  <si>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</si>
  <si>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</si>
  <si>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</si>
  <si>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</si>
  <si>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</si>
  <si>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</si>
  <si>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</si>
  <si>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</si>
  <si>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</si>
  <si>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</si>
  <si>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</si>
  <si>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</si>
  <si>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</si>
  <si>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</si>
  <si>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</si>
  <si>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</si>
  <si>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</si>
  <si>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</si>
  <si>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</si>
  <si>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</si>
  <si>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</si>
  <si>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</si>
  <si>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</si>
  <si>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</si>
  <si>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</si>
  <si>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</si>
  <si>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</si>
  <si>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</si>
  <si>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</si>
  <si>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</si>
  <si>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</si>
  <si>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</si>
  <si>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</si>
  <si>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</si>
  <si>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</si>
  <si>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</si>
  <si>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</si>
  <si>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</si>
  <si>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</si>
  <si>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</si>
  <si>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</si>
  <si>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</si>
  <si>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</si>
  <si>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</si>
  <si>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</si>
  <si>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</si>
  <si>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</si>
  <si>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</si>
  <si>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</si>
  <si>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</si>
  <si>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</si>
  <si>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</si>
  <si>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</si>
  <si>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</si>
  <si>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</si>
  <si>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</si>
  <si>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</si>
  <si>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</si>
  <si>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</si>
  <si>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</si>
  <si>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</si>
  <si>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</si>
  <si>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</si>
  <si>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</si>
  <si>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</si>
  <si>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</si>
  <si>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</si>
  <si>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</si>
  <si>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</si>
  <si>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</si>
  <si>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</si>
  <si>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</si>
  <si>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</si>
  <si>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</si>
  <si>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</si>
  <si>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</si>
  <si>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</si>
  <si>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</si>
  <si>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</si>
  <si>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</si>
  <si>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</si>
  <si>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</si>
  <si>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</si>
  <si>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</si>
  <si>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</si>
  <si>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</si>
  <si>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</si>
  <si>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</si>
  <si>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</si>
  <si>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</si>
  <si>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</si>
  <si>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</si>
  <si>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</si>
  <si>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</si>
  <si>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</si>
  <si>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</si>
  <si>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</si>
  <si>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</si>
  <si>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</si>
  <si>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</si>
  <si>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</si>
  <si>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</si>
  <si>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</si>
  <si>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</si>
  <si>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</si>
  <si>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</si>
  <si>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</si>
  <si>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</si>
  <si>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</si>
  <si>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</si>
  <si>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</si>
  <si>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</si>
  <si>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</si>
  <si>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</si>
  <si>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</si>
  <si>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</si>
  <si>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</si>
  <si>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</si>
  <si>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</si>
  <si>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</si>
  <si>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</si>
  <si>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</si>
  <si>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</si>
  <si>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</si>
  <si>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</si>
  <si>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</si>
  <si>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</si>
  <si>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</si>
  <si>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</si>
  <si>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</si>
  <si>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</si>
  <si>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</si>
  <si>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</si>
  <si>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</si>
  <si>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</si>
  <si>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</si>
  <si>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</si>
  <si>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</si>
  <si>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</si>
  <si>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</si>
  <si>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</si>
  <si>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</si>
  <si>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</si>
  <si>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</si>
  <si>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</si>
  <si>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</si>
  <si>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</si>
  <si>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</si>
  <si>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</si>
  <si>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</si>
  <si>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</si>
  <si>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</si>
  <si>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</si>
  <si>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</si>
  <si>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</si>
  <si>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</si>
  <si>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</si>
  <si>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</si>
  <si>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</si>
  <si>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</si>
  <si>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</si>
  <si>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</si>
  <si>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</si>
  <si>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</si>
  <si>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</si>
  <si>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</si>
  <si>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</si>
  <si>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</si>
  <si>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</si>
  <si>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</si>
  <si>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</si>
  <si>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</si>
  <si>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</si>
  <si>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</si>
  <si>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</si>
  <si>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</si>
  <si>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</si>
  <si>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</si>
  <si>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</si>
  <si>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</si>
  <si>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</si>
  <si>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</si>
  <si>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</si>
  <si>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</si>
  <si>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</si>
  <si>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</si>
  <si>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</si>
  <si>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</si>
  <si>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</si>
  <si>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</si>
  <si>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</si>
  <si>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</si>
  <si>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</si>
  <si>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</si>
  <si>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</si>
  <si>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</si>
  <si>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</si>
  <si>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</si>
  <si>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</si>
  <si>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</si>
  <si>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</si>
  <si>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</si>
  <si>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</si>
  <si>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</si>
  <si>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</si>
  <si>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</si>
  <si>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</si>
  <si>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</si>
  <si>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</si>
  <si>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</si>
  <si>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</si>
  <si>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</si>
  <si>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</si>
  <si>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</si>
  <si>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</si>
  <si>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</si>
  <si>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</si>
  <si>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</si>
  <si>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</si>
  <si>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</si>
  <si>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</si>
  <si>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</si>
  <si>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</si>
  <si>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</si>
  <si>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</si>
  <si>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</si>
  <si>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</si>
  <si>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</si>
  <si>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</si>
  <si>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</si>
  <si>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</si>
  <si>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</si>
  <si>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</si>
  <si>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</si>
  <si>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</si>
  <si>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</si>
  <si>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</si>
  <si>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</si>
  <si>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</si>
  <si>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</si>
  <si>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</si>
  <si>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</si>
  <si>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</si>
  <si>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</si>
  <si>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</si>
  <si>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</si>
  <si>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</si>
  <si>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</si>
  <si>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</si>
  <si>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</si>
  <si>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</si>
  <si>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</si>
  <si>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</si>
  <si>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</si>
  <si>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</si>
  <si>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</si>
  <si>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</si>
  <si>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</si>
  <si>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</si>
  <si>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</si>
  <si>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</si>
  <si>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</si>
  <si>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</si>
  <si>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</si>
  <si>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</si>
  <si>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</si>
  <si>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</si>
  <si>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</si>
  <si>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</si>
  <si>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</si>
  <si>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</si>
  <si>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</si>
  <si>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</si>
  <si>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</si>
  <si>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</si>
  <si>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</si>
  <si>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</si>
  <si>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</si>
  <si>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</si>
  <si>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</si>
  <si>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</si>
  <si>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</si>
  <si>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</si>
  <si>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</si>
  <si>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</si>
  <si>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</si>
  <si>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</si>
  <si>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</si>
  <si>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</si>
  <si>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</si>
  <si>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</si>
  <si>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</si>
  <si>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</si>
  <si>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</si>
  <si>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</si>
  <si>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</si>
  <si>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</si>
  <si>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</si>
  <si>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</si>
  <si>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</si>
  <si>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</si>
  <si>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</si>
  <si>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</si>
  <si>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</si>
  <si>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</si>
  <si>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</si>
  <si>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</si>
  <si>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</si>
  <si>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</si>
  <si>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</si>
  <si>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</si>
  <si>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</si>
  <si>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</si>
  <si>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</si>
  <si>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</si>
  <si>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</si>
  <si>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</si>
  <si>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</si>
  <si>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</si>
  <si>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</si>
  <si>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</si>
  <si>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</si>
  <si>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</si>
  <si>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</si>
  <si>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</si>
  <si>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</si>
  <si>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</si>
  <si>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</si>
  <si>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</si>
  <si>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</si>
  <si>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</si>
  <si>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</si>
  <si>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</si>
  <si>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</si>
  <si>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</si>
  <si>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</si>
  <si>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</si>
  <si>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</si>
  <si>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</si>
  <si>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</si>
  <si>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</si>
  <si>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</si>
  <si>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</si>
  <si>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</si>
  <si>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</si>
  <si>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</si>
  <si>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</si>
  <si>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</si>
  <si>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</si>
  <si>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</si>
  <si>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</si>
  <si>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</si>
  <si>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</si>
  <si>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</si>
  <si>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</si>
  <si>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</si>
  <si>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</si>
  <si>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</si>
  <si>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</si>
  <si>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</si>
  <si>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</si>
  <si>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</si>
  <si>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</si>
  <si>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</si>
  <si>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</si>
  <si>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</si>
  <si>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</si>
  <si>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</si>
  <si>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</si>
  <si>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</si>
  <si>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</si>
  <si>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</si>
  <si>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</si>
  <si>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</si>
  <si>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</si>
  <si>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</si>
  <si>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</si>
  <si>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</si>
  <si>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</si>
  <si>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</si>
  <si>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</si>
  <si>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</si>
  <si>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</si>
  <si>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</si>
  <si>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</si>
  <si>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</si>
  <si>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</si>
  <si>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</si>
  <si>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</si>
  <si>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</si>
  <si>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</si>
  <si>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</si>
  <si>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</si>
  <si>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</si>
  <si>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</si>
  <si>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</si>
  <si>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</si>
  <si>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</si>
  <si>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</si>
  <si>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</si>
  <si>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</si>
  <si>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</si>
  <si>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</si>
  <si>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</si>
  <si>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</si>
  <si>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</si>
  <si>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</si>
  <si>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</si>
  <si>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</si>
  <si>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</si>
  <si>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</si>
  <si>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</si>
  <si>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</si>
  <si>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</si>
  <si>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</si>
  <si>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</si>
  <si>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</si>
  <si>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</si>
  <si>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</si>
  <si>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</si>
  <si>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</si>
  <si>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</si>
  <si>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</si>
  <si>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</si>
  <si>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</si>
  <si>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</si>
  <si>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</si>
  <si>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</si>
  <si>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</si>
  <si>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</si>
  <si>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</si>
  <si>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</si>
  <si>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</si>
  <si>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</si>
  <si>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</si>
  <si>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</si>
  <si>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</si>
  <si>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</si>
  <si>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</si>
  <si>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</si>
  <si>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</si>
  <si>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</si>
  <si>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</si>
  <si>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</si>
  <si>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</si>
  <si>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</si>
  <si>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</si>
  <si>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</si>
  <si>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</si>
  <si>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</si>
  <si>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</si>
  <si>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</si>
  <si>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</si>
  <si>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</si>
  <si>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</si>
  <si>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</si>
  <si>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</si>
  <si>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</si>
  <si>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</si>
  <si>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</si>
  <si>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</si>
  <si>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</si>
  <si>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</si>
  <si>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</si>
  <si>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</si>
  <si>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</si>
  <si>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</si>
  <si>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</si>
  <si>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</si>
  <si>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</si>
  <si>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</si>
  <si>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</si>
  <si>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</si>
  <si>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</si>
  <si>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</si>
  <si>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</si>
  <si>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</si>
  <si>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</si>
  <si>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</si>
  <si>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</si>
  <si>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</si>
  <si>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</si>
  <si>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</si>
  <si>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</si>
  <si>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</si>
  <si>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</si>
  <si>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</si>
  <si>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</si>
  <si>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</si>
  <si>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</si>
  <si>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</si>
  <si>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</si>
  <si>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</si>
  <si>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</si>
  <si>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</si>
  <si>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</si>
  <si>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</si>
  <si>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</si>
  <si>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</si>
  <si>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</si>
  <si>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</si>
  <si>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</si>
  <si>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</si>
  <si>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</si>
  <si>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</si>
  <si>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</si>
  <si>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</si>
  <si>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</si>
  <si>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</si>
  <si>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</si>
  <si>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</si>
  <si>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</si>
  <si>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</si>
  <si>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</si>
  <si>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</si>
  <si>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</si>
  <si>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</si>
  <si>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</si>
  <si>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</si>
  <si>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</si>
  <si>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</si>
  <si>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</si>
  <si>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</si>
  <si>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</si>
  <si>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</si>
  <si>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</si>
  <si>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</si>
  <si>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</si>
  <si>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</si>
  <si>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</si>
  <si>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</si>
  <si>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</si>
  <si>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</si>
  <si>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</si>
  <si>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</si>
  <si>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</si>
  <si>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</si>
  <si>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</si>
  <si>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</si>
  <si>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</si>
  <si>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</si>
  <si>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</si>
  <si>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</si>
  <si>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</si>
  <si>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</si>
  <si>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</si>
  <si>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</si>
  <si>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</si>
  <si>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</si>
  <si>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</si>
  <si>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</si>
  <si>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</si>
  <si>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</si>
  <si>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</si>
  <si>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</si>
  <si>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</si>
  <si>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</si>
  <si>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</si>
  <si>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</si>
  <si>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</si>
  <si>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</si>
  <si>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</si>
  <si>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</si>
  <si>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</si>
  <si>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</si>
  <si>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</si>
  <si>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</si>
  <si>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</si>
  <si>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</si>
  <si>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</si>
  <si>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</si>
  <si>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</si>
  <si>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</si>
  <si>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</si>
  <si>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</si>
  <si>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</si>
  <si>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</si>
  <si>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</si>
  <si>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</si>
  <si>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</si>
  <si>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</si>
  <si>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</si>
  <si>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</si>
  <si>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</si>
  <si>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</si>
  <si>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</si>
  <si>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</si>
  <si>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</si>
  <si>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</si>
  <si>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</si>
  <si>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</si>
  <si>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</si>
  <si>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</si>
  <si>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</si>
  <si>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</si>
  <si>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</si>
  <si>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</si>
  <si>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</si>
  <si>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</si>
  <si>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</si>
  <si>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</si>
  <si>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</si>
  <si>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</si>
  <si>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</si>
  <si>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</si>
  <si>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</si>
  <si>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</si>
  <si>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</si>
  <si>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</si>
  <si>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</si>
  <si>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</si>
  <si>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</si>
  <si>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</si>
  <si>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</si>
  <si>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</si>
  <si>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</si>
  <si>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</si>
  <si>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</si>
  <si>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</si>
  <si>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</si>
  <si>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</si>
  <si>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</si>
  <si>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</si>
  <si>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</si>
  <si>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</si>
  <si>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</si>
  <si>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</si>
  <si>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</si>
  <si>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</si>
  <si>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</si>
  <si>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</si>
  <si>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</si>
  <si>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</si>
  <si>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</si>
  <si>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</si>
  <si>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</si>
  <si>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</si>
  <si>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</si>
  <si>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</si>
  <si>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</si>
  <si>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</si>
  <si>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</si>
  <si>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</si>
  <si>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</si>
  <si>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</si>
  <si>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</si>
  <si>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</si>
  <si>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</si>
  <si>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</si>
  <si>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</si>
  <si>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</si>
  <si>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</si>
  <si>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</si>
  <si>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</si>
  <si>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</si>
  <si>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</si>
  <si>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</si>
  <si>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</si>
  <si>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</si>
  <si>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</si>
  <si>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</si>
  <si>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</si>
  <si>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</si>
  <si>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</si>
  <si>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</si>
  <si>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</si>
  <si>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</si>
  <si>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</si>
  <si>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</si>
  <si>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</si>
  <si>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</si>
  <si>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</si>
  <si>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</si>
  <si>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</si>
  <si>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</si>
  <si>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</si>
  <si>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</si>
  <si>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</si>
  <si>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</si>
  <si>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</si>
  <si>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</si>
  <si>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</si>
  <si>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</si>
  <si>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</si>
  <si>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</si>
  <si>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</si>
  <si>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</si>
  <si>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</si>
  <si>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</si>
  <si>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</si>
  <si>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</si>
  <si>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</si>
  <si>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</si>
  <si>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</si>
  <si>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</si>
  <si>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</si>
  <si>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</si>
  <si>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</si>
  <si>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</si>
  <si>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</si>
  <si>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</si>
  <si>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</si>
  <si>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</si>
  <si>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</si>
  <si>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</si>
  <si>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</si>
  <si>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</si>
  <si>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</si>
  <si>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</si>
  <si>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</si>
  <si>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</si>
  <si>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</si>
  <si>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</si>
  <si>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</si>
  <si>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</si>
  <si>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</si>
  <si>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</si>
  <si>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</si>
  <si>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</si>
  <si>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</si>
  <si>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</si>
  <si>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</si>
  <si>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</si>
  <si>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</si>
  <si>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</si>
  <si>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</si>
  <si>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</si>
  <si>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</si>
  <si>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</si>
  <si>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</si>
  <si>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</si>
  <si>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</si>
  <si>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</si>
  <si>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</si>
  <si>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</si>
  <si>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</si>
  <si>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</si>
  <si>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</si>
  <si>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</si>
  <si>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</si>
  <si>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</si>
  <si>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</si>
  <si>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</si>
  <si>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</si>
  <si>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</si>
  <si>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</si>
  <si>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</si>
  <si>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</si>
  <si>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</si>
  <si>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</si>
  <si>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</si>
  <si>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</si>
  <si>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</si>
  <si>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</si>
  <si>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</si>
  <si>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</si>
  <si>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</si>
  <si>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</si>
  <si>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</si>
  <si>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</si>
  <si>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</si>
  <si>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</si>
  <si>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</si>
  <si>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</si>
  <si>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</si>
  <si>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</si>
  <si>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</si>
  <si>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</si>
  <si>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</si>
  <si>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</si>
  <si>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</si>
  <si>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</si>
  <si>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</si>
  <si>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</si>
  <si>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</si>
  <si>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</si>
  <si>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</si>
  <si>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</si>
  <si>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</si>
  <si>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</si>
  <si>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</si>
  <si>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</si>
  <si>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</si>
  <si>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</si>
  <si>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</si>
  <si>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</si>
  <si>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</si>
  <si>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</si>
  <si>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</si>
  <si>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</si>
  <si>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</si>
  <si>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</si>
  <si>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</si>
  <si>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</si>
  <si>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</si>
  <si>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</si>
  <si>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</si>
  <si>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</si>
  <si>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</si>
  <si>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</si>
  <si>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</si>
  <si>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</si>
  <si>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</si>
  <si>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</si>
  <si>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</si>
  <si>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</si>
  <si>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</si>
  <si>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</si>
  <si>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</si>
  <si>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</si>
  <si>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</si>
  <si>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</si>
  <si>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</si>
  <si>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</si>
  <si>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</si>
  <si>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</si>
  <si>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</si>
  <si>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</si>
  <si>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</si>
  <si>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</si>
  <si>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</si>
  <si>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</si>
  <si>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</si>
  <si>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</si>
  <si>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</si>
  <si>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</si>
  <si>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</si>
  <si>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</si>
  <si>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</si>
  <si>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</si>
  <si>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</si>
  <si>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</si>
  <si>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</si>
  <si>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</si>
  <si>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</si>
  <si>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</si>
  <si>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</si>
  <si>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</si>
  <si>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</si>
  <si>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</si>
  <si>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</si>
  <si>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</si>
  <si>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</si>
  <si>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</si>
  <si>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</si>
  <si>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</si>
  <si>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</si>
  <si>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</si>
  <si>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</si>
  <si>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</si>
  <si>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</si>
  <si>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</si>
  <si>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</si>
  <si>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</si>
  <si>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</si>
  <si>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</si>
  <si>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</si>
  <si>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</si>
  <si>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</si>
  <si>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</si>
  <si>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</si>
  <si>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</si>
  <si>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</si>
  <si>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</si>
  <si>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</si>
  <si>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</si>
  <si>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</si>
  <si>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</si>
  <si>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</si>
  <si>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</si>
  <si>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</si>
  <si>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</si>
  <si>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</si>
  <si>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</si>
  <si>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</si>
  <si>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</si>
  <si>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</si>
  <si>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</si>
  <si>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</si>
  <si>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</si>
  <si>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</si>
  <si>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</si>
  <si>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</si>
  <si>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</si>
  <si>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</si>
  <si>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</si>
  <si>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</si>
  <si>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</si>
  <si>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</si>
  <si>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</si>
  <si>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</si>
  <si>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</si>
  <si>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</si>
  <si>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</si>
  <si>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</si>
  <si>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</si>
  <si>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</si>
  <si>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</si>
  <si>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</si>
  <si>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</si>
  <si>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</si>
  <si>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</si>
  <si>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</si>
  <si>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</si>
  <si>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</si>
  <si>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</si>
  <si>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</si>
  <si>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</si>
  <si>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</si>
  <si>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</si>
  <si>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</si>
  <si>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</si>
  <si>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</si>
  <si>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</si>
  <si>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</si>
  <si>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</si>
  <si>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</si>
  <si>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</si>
  <si>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</si>
  <si>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</si>
  <si>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</si>
  <si>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</si>
  <si>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</si>
  <si>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</si>
  <si>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</si>
  <si>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</si>
  <si>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</si>
  <si>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</si>
  <si>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</si>
  <si>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</si>
  <si>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</si>
  <si>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</si>
  <si>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</si>
  <si>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</si>
  <si>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</si>
  <si>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</si>
  <si>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</si>
  <si>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</si>
  <si>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</si>
  <si>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</si>
  <si>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</si>
  <si>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</si>
  <si>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</si>
  <si>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</si>
  <si>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</si>
  <si>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</si>
  <si>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</si>
  <si>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</si>
  <si>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</si>
  <si>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</si>
  <si>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</si>
  <si>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</si>
  <si>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</si>
  <si>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</si>
  <si>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</si>
  <si>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</si>
  <si>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</si>
  <si>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</si>
  <si>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</si>
  <si>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</si>
  <si>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</si>
  <si>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</si>
  <si>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</si>
  <si>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</si>
  <si>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</si>
  <si>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</si>
  <si>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</si>
  <si>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</si>
  <si>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</si>
  <si>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</si>
  <si>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</si>
  <si>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</si>
  <si>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</si>
  <si>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</si>
  <si>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</si>
  <si>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</si>
  <si>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</si>
  <si>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</si>
  <si>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</si>
  <si>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</si>
  <si>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</si>
  <si>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</si>
  <si>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</si>
  <si>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</si>
  <si>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</si>
  <si>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</si>
  <si>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</si>
  <si>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</si>
  <si>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</si>
  <si>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</si>
  <si>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</si>
  <si>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</si>
  <si>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</si>
  <si>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</si>
  <si>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</si>
  <si>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</si>
  <si>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</si>
  <si>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</si>
  <si>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</si>
  <si>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</si>
  <si>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</si>
  <si>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</si>
  <si>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</si>
  <si>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</si>
  <si>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</si>
  <si>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</si>
  <si>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</si>
  <si>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</si>
  <si>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</si>
  <si>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</si>
  <si>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</si>
  <si>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</si>
  <si>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</si>
  <si>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</si>
  <si>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</si>
  <si>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</si>
  <si>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</si>
  <si>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</si>
  <si>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</si>
  <si>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</si>
  <si>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</si>
  <si>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</si>
  <si>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</si>
  <si>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</si>
  <si>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</si>
  <si>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</si>
  <si>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</si>
  <si>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</si>
  <si>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</si>
  <si>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</si>
  <si>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</si>
  <si>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</si>
  <si>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</si>
  <si>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</si>
  <si>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</si>
  <si>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</si>
  <si>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</si>
  <si>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</si>
  <si>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</si>
  <si>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</si>
  <si>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</si>
  <si>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</si>
  <si>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</si>
  <si>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</si>
  <si>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</si>
  <si>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</si>
  <si>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</si>
  <si>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</si>
  <si>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</si>
  <si>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</si>
  <si>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</si>
  <si>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</si>
  <si>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</si>
  <si>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</si>
  <si>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</si>
  <si>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</si>
  <si>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</si>
  <si>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</si>
  <si>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</si>
  <si>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</si>
  <si>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</si>
  <si>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</si>
  <si>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</si>
  <si>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</si>
  <si>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</si>
  <si>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</si>
  <si>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</si>
  <si>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</si>
  <si>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</si>
  <si>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</si>
  <si>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</si>
  <si>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</si>
  <si>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</si>
  <si>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</si>
  <si>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</si>
  <si>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</si>
  <si>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</si>
  <si>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</si>
  <si>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</si>
  <si>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</si>
  <si>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</si>
  <si>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</si>
  <si>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</si>
  <si>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</si>
  <si>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</si>
  <si>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</si>
  <si>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</si>
  <si>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</si>
  <si>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</si>
  <si>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</si>
  <si>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</si>
  <si>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</si>
  <si>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</si>
  <si>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</si>
  <si>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</si>
  <si>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</si>
  <si>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</si>
  <si>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</si>
  <si>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</si>
  <si>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</si>
  <si>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</si>
  <si>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</si>
  <si>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</si>
  <si>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</si>
  <si>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</si>
  <si>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</si>
  <si>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</si>
  <si>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</si>
  <si>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</si>
  <si>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</si>
  <si>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</si>
  <si>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</si>
  <si>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</si>
  <si>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</si>
  <si>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</si>
  <si>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</si>
  <si>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</si>
  <si>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</si>
  <si>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</si>
  <si>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</si>
  <si>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</si>
  <si>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</si>
  <si>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</si>
  <si>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</si>
  <si>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</si>
  <si>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</si>
  <si>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</si>
  <si>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</si>
  <si>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</si>
  <si>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</si>
  <si>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</si>
  <si>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</si>
  <si>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</si>
  <si>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</si>
  <si>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</si>
  <si>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</si>
  <si>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</si>
  <si>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</si>
  <si>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</si>
  <si>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</si>
  <si>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</si>
  <si>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</si>
  <si>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</si>
  <si>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</si>
  <si>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</si>
  <si>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</si>
  <si>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</si>
  <si>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</si>
  <si>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</si>
  <si>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</si>
  <si>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</si>
  <si>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</si>
  <si>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</si>
  <si>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</si>
  <si>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</si>
  <si>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</si>
  <si>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</si>
  <si>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</si>
  <si>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</si>
  <si>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</si>
  <si>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</si>
  <si>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</si>
  <si>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</si>
  <si>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</si>
  <si>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</si>
  <si>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</si>
  <si>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</si>
  <si>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</si>
  <si>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</si>
  <si>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</si>
  <si>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</si>
  <si>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</si>
  <si>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</si>
  <si>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</si>
  <si>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</si>
  <si>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</si>
  <si>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</si>
  <si>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</si>
  <si>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</si>
  <si>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</si>
  <si>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</si>
  <si>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</si>
  <si>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</si>
  <si>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</si>
  <si>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</si>
  <si>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</si>
  <si>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</si>
  <si>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</si>
  <si>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</si>
  <si>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</si>
  <si>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</si>
  <si>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</si>
  <si>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</si>
  <si>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</si>
  <si>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</si>
  <si>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</si>
  <si>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</si>
  <si>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</si>
  <si>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</si>
  <si>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</si>
  <si>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</si>
  <si>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</si>
  <si>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</si>
  <si>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</si>
  <si>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</si>
  <si>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</si>
  <si>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</si>
  <si>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</si>
  <si>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</si>
  <si>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</si>
  <si>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</si>
  <si>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</si>
  <si>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</si>
  <si>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</si>
  <si>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</si>
  <si>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</si>
  <si>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</si>
  <si>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</si>
  <si>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</si>
  <si>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</si>
  <si>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</si>
  <si>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</si>
  <si>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</si>
  <si>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</si>
  <si>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</si>
  <si>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</si>
  <si>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</si>
  <si>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</si>
  <si>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</si>
  <si>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</si>
  <si>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</si>
  <si>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</si>
  <si>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</si>
  <si>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</si>
  <si>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</si>
  <si>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</si>
  <si>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</si>
  <si>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</si>
  <si>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</si>
  <si>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</si>
  <si>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</si>
  <si>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</si>
  <si>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</si>
  <si>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</si>
  <si>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</si>
  <si>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</si>
  <si>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</si>
  <si>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</si>
  <si>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</si>
  <si>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</si>
  <si>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</si>
  <si>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</si>
  <si>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</si>
  <si>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</si>
  <si>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</si>
  <si>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</si>
  <si>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</si>
  <si>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</si>
  <si>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</si>
  <si>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</si>
  <si>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</si>
  <si>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</si>
  <si>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</si>
  <si>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</si>
  <si>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</si>
  <si>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</si>
  <si>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</si>
  <si>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</si>
  <si>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</si>
  <si>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</si>
  <si>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</si>
  <si>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</si>
  <si>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</si>
  <si>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</si>
  <si>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</si>
  <si>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</si>
  <si>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</si>
  <si>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</si>
  <si>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</si>
  <si>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</si>
  <si>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</si>
  <si>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</si>
  <si>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</si>
  <si>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</si>
  <si>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</si>
  <si>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</si>
  <si>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</si>
  <si>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</si>
  <si>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</si>
  <si>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</si>
  <si>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</si>
  <si>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</si>
  <si>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</si>
  <si>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</si>
  <si>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</si>
  <si>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</si>
  <si>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</si>
  <si>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</si>
  <si>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</si>
  <si>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</si>
  <si>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</si>
  <si>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</si>
  <si>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</si>
  <si>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</si>
  <si>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</si>
  <si>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</si>
  <si>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</si>
  <si>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</si>
  <si>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</si>
  <si>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</si>
  <si>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</si>
  <si>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</si>
  <si>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</si>
  <si>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</si>
  <si>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</si>
  <si>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</si>
  <si>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</si>
  <si>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</si>
  <si>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</si>
  <si>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</si>
  <si>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</si>
  <si>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</si>
  <si>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</si>
  <si>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</si>
  <si>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</si>
  <si>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</si>
  <si>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</si>
  <si>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</si>
  <si>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</si>
  <si>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</si>
  <si>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</si>
  <si>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</si>
  <si>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</si>
  <si>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</si>
  <si>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</si>
  <si>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</si>
  <si>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</si>
  <si>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</si>
  <si>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</si>
  <si>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</si>
  <si>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</si>
  <si>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</si>
  <si>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</si>
  <si>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</si>
  <si>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</si>
  <si>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</si>
  <si>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</si>
  <si>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</si>
  <si>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</si>
  <si>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</si>
  <si>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</si>
  <si>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</si>
  <si>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</si>
  <si>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</si>
  <si>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</si>
  <si>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</si>
  <si>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</si>
  <si>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</si>
  <si>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</si>
  <si>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</si>
  <si>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</si>
  <si>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</si>
  <si>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</si>
  <si>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</si>
  <si>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</si>
  <si>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</si>
  <si>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</si>
  <si>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</si>
  <si>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</si>
  <si>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</si>
  <si>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</si>
  <si>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</si>
  <si>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</si>
  <si>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</si>
  <si>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</si>
  <si>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</si>
  <si>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</si>
  <si>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</si>
  <si>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</si>
  <si>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</si>
  <si>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</si>
  <si>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</si>
  <si>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</si>
  <si>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</si>
  <si>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</si>
  <si>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</si>
  <si>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</si>
  <si>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</si>
  <si>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</si>
  <si>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</si>
  <si>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</si>
  <si>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</si>
  <si>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</si>
  <si>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</si>
  <si>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</si>
  <si>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</si>
  <si>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</si>
  <si>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</si>
  <si>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</si>
  <si>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</si>
  <si>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</si>
  <si>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</si>
  <si>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</si>
  <si>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</si>
  <si>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</si>
  <si>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</si>
  <si>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</si>
  <si>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</si>
  <si>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</si>
  <si>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</si>
  <si>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</si>
  <si>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</si>
  <si>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</si>
  <si>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</si>
  <si>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</si>
  <si>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</si>
  <si>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</si>
  <si>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</si>
  <si>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</si>
  <si>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</si>
  <si>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</si>
  <si>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</si>
  <si>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</si>
  <si>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</si>
  <si>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</si>
  <si>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</si>
  <si>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</si>
  <si>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</si>
  <si>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</si>
  <si>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</si>
  <si>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</si>
  <si>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</si>
  <si>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</si>
  <si>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</si>
  <si>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</si>
  <si>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</si>
  <si>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</si>
  <si>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</si>
  <si>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</si>
  <si>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</si>
  <si>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</si>
  <si>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</si>
  <si>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</si>
  <si>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</si>
  <si>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</si>
  <si>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</si>
  <si>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</si>
  <si>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</si>
  <si>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</si>
  <si>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</si>
  <si>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</si>
  <si>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</si>
  <si>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</si>
  <si>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</si>
  <si>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</si>
  <si>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</si>
  <si>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</si>
  <si>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</si>
  <si>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</si>
  <si>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</si>
  <si>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</si>
  <si>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</si>
  <si>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</si>
  <si>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</si>
  <si>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</si>
  <si>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</si>
  <si>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</si>
  <si>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</si>
  <si>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</si>
  <si>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</si>
  <si>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</si>
  <si>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</si>
  <si>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</si>
  <si>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</si>
  <si>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</si>
  <si>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</si>
  <si>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</si>
  <si>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</si>
  <si>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</si>
  <si>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</si>
  <si>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</si>
  <si>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</si>
  <si>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</si>
  <si>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</si>
  <si>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</si>
  <si>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</si>
  <si>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</si>
  <si>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</si>
  <si>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</si>
  <si>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</si>
  <si>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</si>
  <si>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</si>
  <si>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</si>
  <si>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</si>
  <si>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</si>
  <si>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</si>
  <si>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</si>
  <si>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</si>
  <si>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</si>
  <si>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</si>
  <si>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</si>
  <si>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</si>
  <si>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</si>
  <si>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</si>
  <si>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</si>
  <si>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</si>
  <si>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</si>
  <si>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</si>
  <si>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</si>
  <si>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</si>
  <si>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</si>
  <si>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</si>
  <si>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</si>
  <si>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</si>
  <si>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</si>
  <si>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</si>
  <si>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</si>
  <si>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</si>
  <si>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</si>
  <si>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</si>
  <si>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</si>
  <si>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</si>
  <si>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</si>
  <si>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</si>
  <si>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</si>
  <si>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</si>
  <si>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</si>
  <si>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</si>
  <si>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</si>
  <si>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</si>
  <si>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</si>
  <si>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</si>
  <si>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</si>
  <si>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</si>
  <si>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</si>
  <si>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</si>
  <si>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</si>
  <si>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</si>
  <si>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</si>
  <si>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</si>
  <si>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</si>
  <si>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</si>
  <si>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</si>
  <si>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</si>
  <si>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</si>
  <si>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</si>
  <si>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</si>
  <si>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</si>
  <si>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</si>
  <si>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</si>
  <si>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</si>
  <si>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</si>
  <si>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</si>
  <si>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</si>
  <si>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</si>
  <si>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</si>
  <si>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</si>
  <si>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</si>
  <si>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</si>
  <si>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</si>
  <si>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</si>
  <si>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</si>
  <si>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</si>
  <si>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</si>
  <si>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</si>
  <si>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</si>
  <si>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</si>
  <si>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</si>
  <si>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</si>
  <si>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</si>
  <si>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</si>
  <si>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</si>
  <si>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</si>
  <si>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</si>
  <si>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</si>
  <si>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</si>
  <si>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</si>
  <si>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</si>
  <si>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</si>
  <si>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</si>
  <si>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</si>
  <si>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</si>
  <si>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</si>
  <si>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</si>
  <si>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</si>
  <si>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</si>
  <si>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</si>
  <si>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</si>
  <si>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</si>
  <si>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</si>
  <si>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</si>
  <si>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</si>
  <si>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</si>
  <si>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</si>
  <si>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</si>
  <si>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</si>
  <si>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</si>
  <si>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</si>
  <si>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</si>
  <si>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</si>
  <si>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</si>
  <si>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</si>
  <si>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</si>
  <si>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</si>
  <si>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</si>
  <si>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</si>
  <si>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</si>
  <si>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</si>
  <si>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</si>
  <si>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</si>
  <si>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</si>
  <si>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</si>
  <si>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</si>
  <si>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</si>
  <si>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</si>
  <si>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</si>
  <si>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</si>
  <si>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</si>
  <si>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</si>
  <si>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</si>
  <si>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</si>
  <si>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</si>
  <si>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</si>
  <si>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</si>
  <si>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</si>
  <si>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</si>
  <si>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</si>
  <si>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</si>
  <si>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</si>
  <si>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</si>
  <si>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</si>
  <si>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</si>
  <si>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</si>
  <si>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</si>
  <si>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</si>
  <si>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</si>
  <si>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</si>
  <si>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</si>
  <si>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</si>
  <si>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</si>
  <si>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</si>
  <si>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</si>
  <si>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</si>
  <si>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</si>
  <si>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</si>
  <si>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</si>
  <si>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</si>
  <si>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</si>
  <si>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</si>
  <si>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</si>
  <si>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</si>
  <si>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</si>
  <si>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</si>
  <si>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</si>
  <si>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</si>
  <si>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</si>
  <si>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</si>
  <si>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</si>
  <si>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</si>
  <si>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</si>
  <si>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</si>
  <si>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</si>
  <si>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</si>
  <si>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</si>
  <si>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</si>
  <si>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</si>
  <si>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</si>
  <si>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</si>
  <si>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</si>
  <si>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</si>
  <si>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</si>
  <si>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</si>
  <si>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</si>
  <si>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</si>
  <si>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</si>
  <si>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</si>
  <si>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</si>
  <si>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</si>
  <si>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</si>
  <si>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</si>
  <si>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</si>
  <si>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</si>
  <si>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</si>
  <si>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</si>
  <si>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</si>
  <si>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</si>
  <si>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</si>
  <si>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</si>
  <si>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</si>
  <si>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</si>
  <si>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</si>
  <si>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</si>
  <si>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</si>
  <si>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</si>
  <si>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</si>
  <si>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</si>
  <si>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</si>
  <si>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</si>
  <si>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</si>
  <si>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</si>
  <si>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</si>
  <si>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</si>
  <si>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</si>
  <si>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</si>
  <si>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</si>
  <si>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</si>
  <si>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</si>
  <si>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</si>
  <si>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</si>
  <si>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</si>
  <si>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</si>
  <si>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</si>
  <si>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</si>
  <si>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</si>
  <si>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</si>
  <si>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</si>
  <si>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</si>
  <si>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</si>
  <si>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</si>
  <si>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</si>
  <si>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</si>
  <si>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</si>
  <si>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</si>
  <si>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</si>
  <si>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</si>
  <si>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</si>
  <si>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</si>
  <si>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</si>
  <si>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</si>
  <si>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</si>
  <si>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</si>
  <si>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</si>
  <si>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</si>
  <si>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</si>
  <si>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</si>
  <si>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</si>
  <si>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</si>
  <si>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</si>
  <si>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</si>
  <si>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</si>
  <si>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</si>
  <si>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</si>
  <si>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</si>
  <si>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</si>
  <si>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</si>
  <si>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</si>
  <si>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</si>
  <si>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</si>
  <si>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</si>
  <si>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</si>
  <si>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</si>
  <si>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</si>
  <si>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</si>
  <si>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</si>
  <si>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</si>
  <si>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</si>
  <si>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</si>
  <si>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</si>
  <si>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</si>
  <si>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</si>
  <si>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</si>
  <si>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</si>
  <si>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</si>
  <si>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</si>
  <si>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</si>
  <si>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</si>
  <si>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</si>
  <si>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</si>
  <si>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</si>
  <si>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</si>
  <si>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</si>
  <si>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</si>
  <si>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</si>
  <si>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</si>
  <si>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</si>
  <si>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</si>
  <si>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</si>
  <si>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</si>
  <si>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</si>
  <si>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</si>
  <si>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</si>
  <si>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</si>
  <si>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</si>
  <si>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</si>
  <si>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</si>
  <si>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</si>
  <si>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</si>
  <si>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</si>
  <si>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</si>
  <si>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</si>
  <si>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</si>
  <si>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</si>
  <si>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</si>
  <si>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</si>
  <si>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</si>
  <si>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</si>
  <si>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</si>
  <si>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</si>
  <si>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</si>
  <si>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</si>
  <si>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</si>
  <si>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</si>
  <si>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</si>
  <si>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</si>
  <si>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</si>
  <si>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</si>
  <si>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</si>
  <si>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</si>
  <si>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</si>
  <si>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</si>
  <si>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</si>
  <si>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</si>
  <si>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</si>
  <si>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</si>
  <si>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</si>
  <si>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</si>
  <si>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</si>
  <si>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</si>
  <si>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</si>
  <si>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</si>
  <si>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</si>
  <si>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</si>
  <si>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</si>
  <si>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</si>
  <si>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</si>
  <si>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</si>
  <si>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</si>
  <si>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</si>
  <si>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</si>
  <si>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</si>
  <si>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</si>
  <si>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</si>
  <si>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</si>
  <si>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</si>
  <si>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</si>
  <si>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</si>
  <si>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</si>
  <si>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</si>
  <si>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</si>
  <si>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</si>
  <si>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</si>
  <si>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</si>
  <si>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</si>
  <si>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</si>
  <si>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</si>
  <si>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</si>
  <si>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</si>
  <si>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</si>
  <si>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</si>
  <si>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</si>
  <si>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</si>
  <si>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</si>
  <si>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</si>
  <si>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</si>
  <si>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</si>
  <si>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</si>
  <si>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</si>
  <si>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</si>
  <si>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</si>
  <si>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</si>
  <si>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</si>
  <si>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</si>
  <si>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</si>
  <si>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</si>
  <si>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</si>
  <si>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</si>
  <si>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</si>
  <si>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</si>
  <si>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</si>
  <si>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</si>
  <si>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</si>
  <si>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</si>
  <si>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</si>
  <si>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</si>
  <si>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</si>
  <si>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</si>
  <si>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</si>
  <si>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</si>
  <si>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</si>
  <si>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</si>
  <si>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</si>
  <si>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</si>
  <si>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</si>
  <si>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</si>
  <si>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</si>
  <si>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</si>
  <si>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</si>
  <si>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</si>
  <si>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</si>
  <si>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</si>
  <si>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</si>
  <si>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</si>
  <si>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</si>
  <si>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</si>
  <si>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</si>
  <si>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</si>
  <si>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</si>
  <si>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</si>
  <si>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</si>
  <si>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</si>
  <si>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</si>
  <si>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</si>
  <si>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</si>
  <si>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</si>
  <si>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</si>
  <si>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</si>
  <si>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</si>
  <si>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</si>
  <si>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</si>
  <si>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</si>
  <si>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</si>
  <si>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</si>
  <si>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</si>
  <si>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</si>
  <si>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</si>
  <si>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</si>
  <si>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</si>
  <si>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</si>
  <si>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</si>
  <si>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</si>
  <si>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</si>
  <si>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</si>
  <si>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</si>
  <si>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</si>
  <si>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</si>
  <si>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</si>
  <si>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</si>
  <si>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</si>
  <si>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</si>
  <si>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</si>
  <si>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</si>
  <si>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</si>
  <si>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</si>
  <si>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</si>
  <si>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</si>
  <si>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</si>
  <si>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</si>
  <si>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</si>
  <si>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</si>
  <si>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</si>
  <si>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</si>
  <si>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</si>
  <si>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</si>
  <si>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</si>
  <si>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</si>
  <si>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</si>
  <si>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</si>
  <si>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</si>
  <si>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</si>
  <si>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</si>
  <si>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</si>
  <si>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</si>
  <si>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</si>
  <si>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</si>
  <si>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</si>
  <si>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</si>
  <si>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</si>
  <si>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</si>
  <si>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</si>
  <si>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</si>
  <si>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</si>
  <si>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</si>
  <si>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</si>
  <si>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</si>
  <si>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</si>
  <si>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</si>
  <si>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</si>
  <si>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</si>
  <si>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</si>
  <si>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</si>
  <si>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</si>
  <si>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</si>
  <si>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</si>
  <si>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</si>
  <si>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</si>
  <si>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</si>
  <si>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</si>
  <si>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</si>
  <si>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</si>
  <si>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</si>
  <si>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</si>
  <si>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</si>
  <si>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</si>
  <si>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</si>
  <si>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</si>
  <si>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</si>
  <si>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</si>
  <si>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</si>
  <si>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</si>
  <si>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</si>
  <si>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</si>
  <si>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</si>
  <si>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</si>
  <si>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</si>
  <si>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</si>
  <si>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</si>
  <si>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</si>
  <si>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</si>
  <si>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</si>
  <si>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</si>
  <si>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</si>
  <si>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</si>
  <si>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</si>
  <si>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</si>
  <si>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</si>
  <si>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</si>
  <si>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</si>
  <si>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</si>
  <si>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</si>
  <si>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</si>
  <si>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</si>
  <si>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</si>
  <si>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</si>
  <si>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</si>
  <si>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</si>
  <si>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</si>
  <si>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</si>
  <si>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</si>
  <si>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</si>
  <si>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</si>
  <si>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</si>
  <si>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</si>
  <si>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</si>
  <si>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</si>
  <si>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</si>
  <si>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</si>
  <si>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</si>
  <si>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</si>
  <si>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</si>
  <si>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</si>
  <si>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</si>
  <si>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</si>
  <si>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</si>
  <si>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</si>
  <si>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</si>
  <si>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</si>
  <si>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</si>
  <si>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</si>
  <si>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</si>
  <si>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</si>
  <si>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</si>
  <si>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</si>
  <si>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</si>
  <si>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</si>
  <si>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</si>
  <si>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</si>
  <si>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</si>
  <si>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</si>
  <si>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</si>
  <si>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</si>
  <si>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</si>
  <si>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</si>
  <si>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</si>
  <si>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</si>
  <si>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</si>
  <si>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</si>
  <si>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</si>
  <si>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</si>
  <si>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</si>
  <si>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</si>
  <si>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</si>
  <si>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</si>
  <si>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</si>
  <si>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</si>
  <si>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</si>
  <si>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</si>
  <si>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</si>
  <si>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</si>
  <si>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</si>
  <si>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</si>
  <si>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</si>
  <si>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</si>
  <si>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</si>
  <si>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</si>
  <si>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</si>
  <si>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</si>
  <si>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</si>
  <si>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</si>
  <si>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</si>
  <si>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</si>
  <si>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</si>
  <si>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</si>
  <si>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</si>
  <si>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</si>
  <si>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</si>
  <si>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</si>
  <si>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</si>
  <si>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</si>
  <si>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</si>
  <si>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</si>
  <si>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</si>
  <si>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</si>
  <si>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</si>
  <si>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</si>
  <si>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</si>
  <si>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</si>
  <si>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</si>
  <si>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</si>
  <si>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</si>
  <si>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</si>
  <si>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</si>
  <si>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</si>
  <si>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</si>
  <si>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</si>
  <si>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</si>
  <si>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</si>
  <si>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</si>
  <si>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</si>
  <si>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</si>
  <si>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</si>
  <si>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</si>
  <si>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</si>
  <si>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</si>
  <si>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</si>
  <si>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</si>
  <si>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</si>
  <si>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</si>
  <si>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</si>
  <si>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</si>
  <si>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</si>
  <si>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</si>
  <si>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</si>
  <si>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</si>
  <si>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</si>
  <si>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</si>
  <si>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</si>
  <si>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</si>
  <si>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</si>
  <si>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</si>
  <si>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</si>
  <si>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</si>
  <si>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</si>
  <si>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</si>
  <si>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</si>
  <si>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</si>
  <si>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</si>
  <si>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</si>
  <si>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</si>
  <si>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</si>
  <si>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</si>
  <si>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</si>
  <si>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</si>
  <si>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</si>
  <si>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</si>
  <si>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</si>
  <si>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</si>
  <si>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</si>
  <si>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</si>
  <si>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</si>
  <si>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</si>
  <si>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</si>
  <si>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</si>
  <si>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</si>
  <si>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</si>
  <si>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</si>
  <si>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</si>
  <si>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</si>
  <si>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</si>
  <si>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</si>
  <si>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</si>
  <si>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</si>
  <si>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</si>
  <si>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</si>
  <si>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</si>
  <si>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</si>
  <si>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</si>
  <si>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</si>
  <si>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</si>
  <si>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</si>
  <si>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</si>
  <si>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</si>
  <si>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</si>
  <si>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</si>
  <si>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</si>
  <si>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</si>
  <si>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</si>
  <si>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</si>
  <si>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</si>
  <si>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</si>
  <si>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</si>
  <si>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</si>
  <si>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</si>
  <si>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</si>
  <si>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</si>
  <si>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</si>
  <si>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</si>
  <si>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</si>
  <si>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</si>
  <si>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</si>
  <si>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</si>
  <si>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</si>
  <si>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</si>
  <si>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</si>
  <si>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</si>
  <si>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</si>
  <si>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</si>
  <si>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</si>
  <si>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</si>
  <si>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</si>
  <si>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</si>
  <si>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</si>
  <si>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</si>
  <si>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</si>
  <si>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</si>
  <si>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</si>
  <si>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</si>
  <si>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</si>
  <si>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</si>
  <si>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</si>
  <si>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</si>
  <si>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</si>
  <si>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</si>
  <si>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</si>
  <si>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</si>
  <si>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</si>
  <si>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</si>
  <si>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</si>
  <si>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</si>
  <si>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</si>
  <si>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</si>
  <si>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</si>
  <si>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</si>
  <si>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</si>
  <si>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</si>
  <si>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</si>
  <si>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</si>
  <si>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</si>
  <si>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</si>
  <si>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</si>
  <si>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</si>
  <si>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</si>
  <si>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</si>
  <si>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</si>
  <si>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</si>
  <si>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</si>
  <si>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</si>
  <si>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</si>
  <si>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</si>
  <si>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</si>
  <si>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</si>
  <si>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</si>
  <si>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</si>
  <si>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</si>
  <si>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</si>
  <si>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</si>
  <si>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</si>
  <si>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</si>
  <si>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</si>
  <si>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</si>
  <si>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</si>
  <si>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</si>
  <si>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</si>
  <si>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</si>
  <si>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</si>
  <si>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</si>
  <si>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</si>
  <si>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</si>
  <si>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</si>
  <si>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</si>
  <si>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</si>
  <si>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</si>
  <si>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</si>
  <si>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</si>
  <si>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</si>
  <si>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</si>
  <si>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</si>
  <si>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</si>
  <si>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</si>
  <si>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</si>
  <si>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</si>
  <si>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</si>
  <si>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</si>
  <si>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</si>
  <si>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</si>
  <si>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</si>
  <si>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</si>
  <si>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</si>
  <si>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</si>
  <si>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</si>
  <si>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</si>
  <si>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</si>
  <si>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</si>
  <si>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</si>
  <si>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</si>
  <si>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</si>
  <si>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</si>
  <si>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</si>
  <si>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</si>
  <si>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</si>
  <si>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</si>
  <si>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</si>
  <si>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</si>
  <si>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</si>
  <si>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</si>
  <si>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</si>
  <si>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</si>
  <si>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</si>
  <si>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</si>
  <si>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</si>
  <si>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</si>
  <si>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</si>
  <si>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</si>
  <si>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</si>
  <si>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</si>
  <si>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</si>
  <si>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</si>
  <si>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</si>
  <si>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</si>
  <si>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</si>
  <si>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</si>
  <si>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</si>
  <si>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</si>
  <si>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</si>
  <si>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</si>
  <si>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</si>
  <si>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</si>
  <si>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</si>
  <si>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</si>
  <si>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</si>
  <si>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</si>
  <si>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</si>
  <si>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</si>
  <si>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</si>
  <si>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</si>
  <si>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</si>
  <si>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</si>
  <si>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</si>
  <si>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</si>
  <si>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</si>
  <si>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</si>
  <si>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</si>
  <si>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</si>
  <si>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</si>
  <si>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</si>
  <si>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</si>
  <si>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</si>
  <si>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</si>
  <si>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</si>
  <si>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</si>
  <si>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</si>
  <si>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</si>
  <si>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</si>
  <si>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</si>
  <si>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</si>
  <si>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</si>
  <si>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</si>
  <si>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</si>
  <si>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</si>
  <si>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</si>
  <si>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</si>
  <si>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</si>
  <si>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</si>
  <si>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</si>
  <si>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</si>
  <si>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</si>
  <si>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</si>
  <si>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</si>
  <si>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</si>
  <si>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</si>
  <si>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</si>
  <si>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</si>
  <si>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</si>
  <si>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</si>
  <si>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</si>
  <si>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</si>
  <si>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</si>
  <si>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</si>
  <si>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</si>
  <si>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</si>
  <si>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</si>
  <si>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</si>
  <si>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</si>
  <si>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</si>
  <si>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</si>
  <si>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</si>
  <si>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</si>
  <si>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</si>
  <si>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</si>
  <si>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</si>
  <si>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</si>
  <si>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</si>
  <si>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</si>
  <si>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</si>
  <si>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</si>
  <si>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</si>
  <si>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</si>
  <si>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</si>
  <si>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</si>
  <si>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</si>
  <si>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</si>
  <si>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</si>
  <si>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</si>
  <si>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</si>
  <si>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</si>
  <si>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</si>
  <si>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</si>
  <si>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</si>
  <si>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</si>
  <si>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</si>
  <si>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</si>
  <si>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</si>
  <si>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</si>
  <si>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</si>
  <si>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</si>
  <si>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</si>
  <si>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</si>
  <si>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</si>
  <si>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</si>
  <si>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</si>
  <si>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</si>
  <si>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</si>
  <si>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</si>
  <si>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</si>
  <si>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</si>
  <si>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</si>
  <si>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</si>
  <si>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</si>
  <si>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</si>
  <si>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</si>
  <si>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</si>
  <si>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</si>
  <si>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</si>
  <si>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</si>
  <si>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</si>
  <si>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</si>
  <si>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</si>
  <si>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</si>
  <si>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</si>
  <si>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</si>
  <si>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</si>
  <si>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</si>
  <si>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</si>
  <si>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</si>
  <si>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</si>
  <si>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</si>
  <si>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</si>
  <si>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</si>
  <si>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</si>
  <si>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</si>
  <si>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</si>
  <si>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</si>
  <si>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</si>
  <si>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</si>
  <si>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</si>
  <si>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</si>
  <si>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</si>
  <si>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</si>
  <si>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</si>
  <si>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</si>
  <si>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</si>
  <si>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</si>
  <si>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</si>
  <si>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</si>
  <si>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</si>
  <si>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</si>
  <si>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</si>
  <si>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</si>
  <si>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</si>
  <si>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</si>
  <si>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</si>
  <si>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</si>
  <si>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</si>
  <si>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</si>
  <si>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</si>
  <si>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</si>
  <si>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</si>
  <si>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</si>
  <si>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</si>
  <si>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</si>
  <si>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</si>
  <si>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</si>
  <si>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</si>
  <si>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</si>
  <si>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</si>
  <si>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</si>
  <si>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</si>
  <si>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</si>
  <si>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</si>
  <si>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</si>
  <si>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</si>
  <si>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</si>
  <si>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</si>
  <si>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</si>
  <si>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</si>
  <si>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</si>
  <si>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</si>
  <si>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</si>
  <si>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</si>
  <si>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</si>
  <si>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</si>
  <si>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</si>
  <si>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</si>
  <si>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</si>
  <si>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</si>
  <si>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</si>
  <si>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</si>
  <si>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</si>
  <si>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</si>
  <si>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</si>
  <si>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</si>
  <si>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</si>
  <si>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</si>
  <si>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</si>
  <si>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</si>
  <si>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</si>
  <si>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</si>
  <si>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</si>
  <si>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</si>
  <si>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</si>
  <si>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</si>
  <si>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</si>
  <si>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</si>
  <si>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</si>
  <si>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</si>
  <si>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</si>
  <si>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</si>
  <si>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</si>
  <si>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</si>
  <si>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</si>
  <si>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</si>
  <si>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</si>
  <si>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</si>
  <si>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</si>
  <si>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</si>
  <si>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</si>
  <si>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</si>
  <si>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</si>
  <si>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</si>
  <si>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</si>
  <si>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</si>
  <si>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</si>
  <si>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</si>
  <si>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</si>
  <si>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</si>
  <si>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</si>
  <si>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</si>
  <si>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</si>
  <si>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</si>
  <si>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</si>
  <si>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</si>
  <si>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</si>
  <si>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</si>
  <si>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</si>
  <si>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</si>
  <si>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</si>
  <si>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</si>
  <si>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</si>
  <si>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</si>
  <si>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</si>
  <si>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</si>
  <si>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</si>
  <si>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</si>
  <si>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</si>
  <si>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</si>
  <si>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</si>
  <si>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</si>
  <si>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</si>
  <si>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</si>
  <si>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</si>
  <si>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</si>
  <si>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</si>
  <si>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</si>
  <si>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</si>
  <si>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</si>
  <si>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</si>
  <si>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</si>
  <si>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</si>
  <si>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</si>
  <si>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</si>
  <si>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</si>
  <si>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</si>
  <si>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</si>
  <si>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</si>
  <si>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</si>
  <si>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</si>
  <si>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</si>
  <si>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</si>
  <si>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</si>
  <si>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</si>
  <si>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</si>
  <si>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</si>
  <si>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</si>
  <si>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</si>
  <si>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</si>
  <si>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</si>
  <si>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</si>
  <si>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</si>
  <si>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</si>
  <si>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</si>
  <si>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</si>
  <si>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</si>
  <si>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</si>
  <si>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</si>
  <si>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</si>
  <si>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</si>
  <si>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</si>
  <si>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</si>
  <si>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</si>
  <si>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</si>
  <si>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</si>
  <si>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</si>
  <si>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</si>
  <si>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</si>
  <si>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</si>
  <si>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</si>
  <si>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</si>
  <si>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</si>
  <si>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</si>
  <si>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</si>
  <si>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</si>
  <si>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</si>
  <si>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</si>
  <si>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</si>
  <si>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</si>
  <si>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</si>
  <si>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</si>
  <si>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</si>
  <si>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</si>
  <si>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</si>
  <si>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</si>
  <si>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</si>
  <si>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</si>
  <si>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</si>
  <si>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</si>
  <si>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</si>
  <si>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</si>
  <si>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</si>
  <si>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</si>
  <si>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</si>
  <si>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</si>
  <si>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</si>
  <si>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</si>
  <si>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</si>
  <si>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</si>
  <si>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</si>
  <si>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</si>
  <si>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</si>
  <si>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</si>
  <si>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</si>
  <si>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</si>
  <si>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</si>
  <si>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</si>
  <si>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</si>
  <si>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</si>
  <si>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</si>
  <si>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</si>
  <si>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</si>
  <si>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</si>
  <si>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</si>
  <si>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</si>
  <si>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</si>
  <si>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</si>
  <si>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</si>
  <si>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</si>
  <si>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</si>
  <si>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</si>
  <si>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</si>
  <si>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</si>
  <si>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</si>
  <si>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</si>
  <si>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</si>
  <si>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</si>
  <si>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</si>
  <si>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</si>
  <si>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</si>
  <si>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</si>
  <si>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</si>
  <si>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</si>
  <si>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</si>
  <si>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</si>
  <si>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</si>
  <si>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</si>
  <si>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</si>
  <si>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</si>
  <si>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</si>
  <si>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</si>
  <si>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</si>
  <si>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</si>
  <si>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</si>
  <si>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</si>
  <si>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</si>
  <si>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</si>
  <si>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</si>
  <si>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</si>
  <si>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</si>
  <si>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</si>
  <si>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</si>
  <si>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</si>
  <si>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</si>
  <si>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</si>
  <si>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</si>
  <si>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</si>
  <si>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</si>
  <si>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</si>
  <si>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</si>
  <si>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</si>
  <si>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</si>
  <si>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</si>
  <si>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</si>
  <si>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</si>
  <si>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</si>
  <si>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</si>
  <si>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</si>
  <si>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</si>
  <si>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</si>
  <si>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</si>
  <si>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</si>
  <si>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</si>
  <si>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</si>
  <si>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</si>
  <si>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</si>
  <si>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</si>
  <si>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</si>
  <si>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</si>
  <si>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</si>
  <si>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</si>
  <si>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</si>
  <si>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</si>
  <si>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</si>
  <si>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</si>
  <si>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</si>
  <si>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</si>
  <si>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</si>
  <si>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</si>
  <si>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</si>
  <si>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</si>
  <si>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</si>
  <si>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</si>
  <si>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</si>
  <si>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</si>
  <si>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</si>
  <si>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</si>
  <si>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</si>
  <si>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</si>
  <si>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</si>
  <si>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</si>
  <si>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</si>
  <si>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</si>
  <si>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</si>
  <si>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</si>
  <si>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</si>
  <si>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</si>
  <si>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</si>
  <si>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</si>
  <si>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</si>
  <si>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</si>
  <si>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</si>
  <si>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</si>
  <si>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</si>
  <si>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</si>
  <si>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</si>
  <si>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</si>
  <si>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</si>
  <si>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</si>
  <si>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</si>
  <si>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</si>
  <si>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</si>
  <si>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</si>
  <si>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</si>
  <si>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</si>
  <si>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</si>
  <si>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</si>
  <si>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</si>
  <si>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</si>
  <si>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</si>
  <si>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</si>
  <si>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</si>
  <si>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</si>
  <si>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</si>
  <si>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</si>
  <si>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</si>
  <si>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</si>
  <si>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</si>
  <si>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</si>
  <si>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</si>
  <si>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</si>
  <si>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</si>
  <si>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</si>
  <si>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</si>
  <si>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</si>
  <si>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</si>
  <si>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</si>
  <si>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</si>
  <si>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</si>
  <si>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</si>
  <si>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</si>
  <si>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</si>
  <si>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</si>
  <si>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</si>
  <si>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</si>
  <si>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</si>
  <si>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</si>
  <si>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</si>
  <si>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</si>
  <si>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</si>
  <si>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</si>
  <si>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</si>
  <si>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</si>
  <si>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</si>
  <si>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</si>
  <si>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</si>
  <si>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</si>
  <si>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</si>
  <si>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</si>
  <si>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</si>
  <si>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</si>
  <si>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</si>
  <si>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</si>
  <si>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</si>
  <si>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</si>
  <si>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</si>
  <si>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</si>
  <si>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</si>
  <si>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</si>
  <si>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</si>
  <si>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</si>
  <si>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</si>
  <si>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</si>
  <si>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</si>
  <si>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</si>
  <si>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</si>
  <si>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</si>
  <si>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</si>
  <si>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</si>
  <si>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</si>
  <si>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</si>
  <si>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</si>
  <si>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</si>
  <si>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</si>
  <si>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</si>
  <si>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</si>
  <si>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</si>
  <si>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</si>
  <si>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</si>
  <si>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</si>
  <si>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</si>
  <si>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</si>
  <si>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</si>
  <si>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</si>
  <si>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</si>
  <si>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</si>
  <si>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</si>
  <si>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</si>
  <si>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</si>
  <si>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</si>
  <si>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</si>
  <si>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</si>
  <si>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</si>
  <si>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</si>
  <si>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</si>
  <si>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</si>
  <si>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</si>
  <si>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</si>
  <si>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</si>
  <si>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</si>
  <si>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</si>
  <si>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</si>
  <si>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</si>
  <si>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</si>
  <si>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</si>
  <si>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</si>
  <si>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</si>
  <si>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</si>
  <si>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</si>
  <si>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</si>
  <si>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</si>
  <si>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</si>
  <si>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</si>
  <si>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</si>
  <si>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</si>
  <si>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</si>
  <si>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</si>
  <si>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</si>
  <si>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</si>
  <si>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</si>
  <si>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</si>
  <si>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</si>
  <si>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</si>
  <si>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</si>
  <si>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</si>
  <si>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</si>
  <si>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</si>
  <si>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</si>
  <si>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</si>
  <si>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</si>
  <si>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</si>
  <si>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</si>
  <si>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</si>
  <si>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</si>
  <si>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</si>
  <si>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</si>
  <si>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</si>
  <si>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</si>
  <si>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</si>
  <si>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</si>
  <si>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</si>
  <si>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</si>
  <si>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</si>
  <si>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</si>
  <si>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</si>
  <si>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</si>
  <si>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</si>
  <si>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</si>
  <si>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</si>
  <si>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</si>
  <si>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</si>
  <si>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</si>
  <si>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</si>
  <si>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</si>
  <si>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</si>
  <si>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</si>
  <si>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</si>
  <si>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</si>
  <si>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</si>
  <si>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</si>
  <si>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</si>
  <si>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</si>
  <si>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</si>
  <si>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</si>
  <si>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</si>
  <si>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</si>
  <si>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</si>
  <si>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</si>
  <si>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</si>
  <si>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</si>
  <si>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</si>
  <si>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</si>
  <si>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</si>
  <si>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</si>
  <si>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</si>
  <si>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</si>
  <si>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</si>
  <si>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</si>
  <si>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</si>
  <si>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</si>
  <si>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</si>
  <si>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</si>
  <si>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</si>
  <si>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</si>
  <si>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</si>
  <si>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</si>
  <si>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</si>
  <si>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</si>
  <si>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</si>
  <si>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</si>
  <si>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</si>
  <si>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</si>
  <si>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</si>
  <si>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</si>
  <si>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</si>
  <si>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</si>
  <si>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</si>
  <si>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</si>
  <si>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</si>
  <si>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</si>
  <si>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</si>
  <si>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</si>
  <si>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</si>
  <si>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</si>
  <si>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</si>
  <si>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</si>
  <si>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</si>
  <si>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</si>
  <si>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</si>
  <si>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</si>
  <si>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</si>
  <si>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</si>
  <si>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</si>
  <si>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</si>
  <si>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</si>
  <si>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</si>
  <si>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</si>
  <si>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</si>
  <si>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</si>
  <si>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</si>
  <si>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</si>
  <si>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</si>
  <si>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</si>
  <si>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</si>
  <si>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</si>
  <si>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</si>
  <si>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</si>
  <si>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</si>
  <si>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</si>
  <si>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</si>
  <si>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</si>
  <si>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</si>
  <si>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</si>
  <si>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</si>
  <si>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</si>
  <si>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</si>
  <si>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</si>
  <si>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</si>
  <si>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</si>
  <si>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</si>
  <si>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</si>
  <si>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</si>
  <si>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</si>
  <si>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</si>
  <si>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</si>
  <si>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</si>
  <si>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</si>
  <si>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</si>
  <si>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</si>
  <si>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</si>
  <si>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</si>
  <si>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</si>
  <si>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</si>
  <si>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</si>
  <si>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</si>
  <si>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</si>
  <si>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</si>
  <si>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</si>
  <si>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</si>
  <si>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</si>
  <si>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</si>
  <si>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</si>
  <si>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</si>
  <si>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</si>
  <si>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</si>
  <si>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</si>
  <si>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</si>
  <si>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</si>
  <si>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</si>
  <si>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</si>
  <si>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</si>
  <si>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</si>
  <si>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</si>
  <si>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</si>
  <si>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</si>
  <si>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</si>
  <si>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</si>
  <si>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</si>
  <si>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</si>
  <si>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</si>
  <si>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</si>
  <si>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</si>
  <si>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</si>
  <si>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</si>
  <si>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</si>
  <si>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</si>
  <si>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</si>
  <si>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</si>
  <si>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</si>
  <si>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</si>
  <si>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</si>
  <si>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</si>
  <si>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</si>
  <si>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</si>
  <si>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</si>
  <si>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</si>
  <si>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</si>
  <si>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</si>
  <si>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</si>
  <si>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</si>
  <si>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</si>
  <si>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</si>
  <si>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</si>
  <si>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</si>
  <si>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</si>
  <si>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</si>
  <si>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</si>
  <si>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</si>
  <si>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</si>
  <si>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</si>
  <si>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</si>
  <si>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</si>
  <si>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</si>
  <si>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</si>
  <si>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</si>
  <si>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</si>
  <si>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</si>
  <si>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</si>
  <si>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</si>
  <si>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</si>
  <si>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</si>
  <si>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</si>
  <si>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</si>
  <si>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</si>
  <si>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</si>
  <si>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</si>
  <si>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</si>
  <si>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</si>
  <si>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</si>
  <si>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</si>
  <si>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</si>
  <si>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</si>
  <si>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</si>
  <si>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</si>
  <si>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</si>
  <si>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</si>
  <si>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</si>
  <si>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</si>
  <si>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</si>
  <si>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</si>
  <si>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</si>
  <si>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</si>
  <si>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</si>
  <si>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</si>
  <si>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</si>
  <si>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</si>
  <si>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</si>
  <si>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</si>
  <si>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</si>
  <si>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</si>
  <si>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</si>
  <si>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</si>
  <si>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</si>
  <si>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</si>
  <si>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</si>
  <si>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</si>
  <si>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</si>
  <si>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</si>
  <si>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</si>
  <si>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</si>
  <si>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</si>
  <si>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</si>
  <si>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</si>
  <si>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</si>
  <si>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</si>
  <si>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</si>
  <si>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</si>
  <si>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</si>
  <si>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</si>
  <si>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</si>
  <si>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</si>
  <si>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</si>
  <si>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</si>
  <si>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</si>
  <si>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</si>
  <si>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</si>
  <si>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</si>
  <si>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</si>
  <si>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</si>
  <si>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</si>
  <si>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</si>
  <si>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</si>
  <si>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</si>
  <si>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</si>
  <si>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</si>
  <si>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</si>
  <si>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</si>
  <si>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</si>
  <si>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</si>
  <si>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</si>
  <si>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</si>
  <si>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</si>
  <si>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</si>
  <si>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</si>
  <si>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</si>
  <si>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</si>
  <si>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</si>
  <si>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</si>
  <si>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</si>
  <si>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</si>
  <si>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</si>
  <si>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</si>
  <si>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</si>
  <si>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</si>
  <si>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</si>
  <si>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</si>
  <si>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</si>
  <si>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</si>
  <si>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</si>
  <si>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</si>
  <si>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</si>
  <si>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</si>
  <si>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</si>
  <si>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</si>
  <si>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</si>
  <si>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</si>
  <si>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</si>
  <si>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</si>
  <si>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</si>
  <si>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</si>
  <si>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</si>
  <si>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</si>
  <si>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</si>
  <si>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</si>
  <si>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</si>
  <si>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</si>
  <si>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</si>
  <si>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</si>
  <si>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</si>
  <si>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</si>
  <si>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</si>
  <si>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</si>
  <si>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</si>
  <si>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</si>
  <si>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</si>
  <si>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</si>
  <si>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</si>
  <si>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</si>
  <si>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</si>
  <si>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</si>
  <si>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</si>
  <si>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</si>
  <si>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</si>
  <si>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</si>
  <si>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</si>
  <si>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</si>
  <si>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</si>
  <si>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</si>
  <si>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</si>
  <si>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</si>
  <si>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</si>
  <si>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</si>
  <si>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</si>
  <si>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</si>
  <si>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</si>
  <si>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</si>
  <si>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</si>
  <si>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</si>
  <si>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</si>
  <si>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</si>
  <si>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</si>
  <si>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</si>
  <si>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</si>
  <si>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</si>
  <si>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</si>
  <si>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</si>
  <si>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</si>
  <si>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</si>
  <si>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</si>
  <si>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</si>
  <si>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</si>
  <si>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</si>
  <si>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</si>
  <si>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</si>
  <si>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</si>
  <si>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</si>
  <si>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</si>
  <si>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</si>
  <si>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</si>
  <si>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</si>
  <si>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</si>
  <si>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</si>
  <si>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</si>
  <si>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</si>
  <si>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</si>
  <si>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</si>
  <si>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</si>
  <si>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</si>
  <si>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</si>
  <si>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</si>
  <si>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</si>
  <si>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</si>
  <si>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</si>
  <si>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</si>
  <si>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</si>
  <si>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</si>
  <si>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</si>
  <si>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</si>
  <si>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</si>
  <si>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</si>
  <si>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</si>
  <si>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</si>
  <si>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</si>
  <si>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</si>
  <si>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</si>
  <si>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</si>
  <si>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</si>
  <si>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</si>
  <si>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</si>
  <si>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</si>
  <si>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</si>
  <si>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</si>
  <si>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</si>
  <si>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</si>
  <si>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</si>
  <si>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</si>
  <si>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</si>
  <si>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</si>
  <si>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</si>
  <si>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</si>
  <si>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</si>
  <si>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</si>
  <si>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</si>
  <si>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</si>
  <si>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</si>
  <si>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</si>
  <si>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</si>
  <si>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</si>
  <si>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</si>
  <si>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</si>
  <si>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</si>
  <si>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</si>
  <si>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</si>
  <si>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</si>
  <si>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</si>
  <si>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</si>
  <si>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</si>
  <si>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</si>
  <si>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</si>
  <si>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</si>
  <si>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</si>
  <si>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</si>
  <si>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</si>
  <si>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</si>
  <si>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</si>
  <si>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</si>
  <si>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</si>
  <si>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</si>
  <si>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</si>
  <si>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</si>
  <si>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</si>
  <si>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</si>
  <si>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</si>
  <si>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</si>
  <si>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</si>
  <si>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</si>
  <si>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</si>
  <si>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</si>
  <si>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</si>
  <si>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</si>
  <si>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</si>
  <si>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</si>
  <si>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</si>
  <si>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</si>
  <si>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</si>
  <si>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</si>
  <si>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</si>
  <si>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</si>
  <si>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</si>
  <si>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</si>
  <si>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</si>
  <si>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</si>
  <si>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</si>
  <si>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</si>
  <si>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</si>
  <si>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</si>
  <si>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</si>
  <si>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</si>
  <si>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</si>
  <si>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</si>
  <si>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</si>
  <si>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</si>
  <si>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</si>
  <si>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</si>
  <si>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</si>
  <si>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</si>
  <si>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</si>
  <si>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</si>
  <si>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</si>
  <si>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</si>
  <si>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</si>
  <si>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</si>
  <si>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</si>
  <si>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</si>
  <si>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</si>
  <si>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</si>
  <si>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</si>
  <si>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</si>
  <si>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</si>
  <si>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</si>
  <si>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</si>
  <si>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</si>
  <si>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</si>
  <si>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</si>
  <si>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</si>
  <si>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</si>
  <si>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</si>
  <si>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</si>
  <si>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</si>
  <si>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</si>
  <si>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</si>
  <si>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</si>
  <si>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</si>
  <si>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</si>
  <si>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</si>
  <si>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</si>
  <si>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</si>
  <si>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</si>
  <si>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</si>
  <si>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</si>
  <si>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</si>
  <si>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</si>
  <si>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</si>
  <si>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</si>
  <si>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</si>
  <si>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</si>
  <si>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</si>
  <si>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</si>
  <si>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</si>
  <si>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</si>
  <si>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</si>
  <si>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</si>
  <si>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</si>
  <si>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</si>
  <si>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</si>
  <si>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</si>
  <si>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</si>
  <si>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</si>
  <si>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</si>
  <si>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</si>
  <si>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</si>
  <si>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</si>
  <si>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</si>
  <si>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</si>
  <si>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</si>
  <si>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</si>
  <si>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</si>
  <si>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</si>
  <si>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</si>
  <si>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</si>
  <si>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</si>
  <si>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</si>
  <si>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</si>
  <si>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</si>
  <si>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</si>
  <si>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</si>
  <si>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</si>
  <si>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</si>
  <si>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</si>
  <si>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</si>
  <si>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</si>
  <si>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</si>
  <si>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</si>
  <si>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</si>
  <si>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</si>
  <si>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</si>
  <si>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</si>
  <si>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</si>
  <si>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</si>
  <si>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</si>
  <si>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</si>
  <si>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</si>
  <si>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</si>
  <si>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</si>
  <si>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</si>
  <si>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</si>
  <si>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</si>
  <si>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</si>
  <si>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</si>
  <si>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</si>
  <si>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</si>
  <si>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</si>
  <si>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</si>
  <si>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</si>
  <si>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</si>
  <si>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</si>
  <si>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</si>
  <si>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</si>
  <si>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</si>
  <si>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</si>
  <si>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</si>
  <si>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</si>
  <si>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</si>
  <si>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</si>
  <si>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</si>
  <si>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</si>
  <si>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</si>
  <si>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</si>
  <si>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</si>
  <si>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</si>
  <si>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</si>
  <si>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</si>
  <si>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</si>
  <si>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</si>
  <si>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</si>
  <si>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</si>
  <si>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</si>
  <si>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</si>
  <si>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</si>
  <si>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</si>
  <si>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</si>
  <si>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</si>
  <si>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</si>
  <si>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</si>
  <si>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</si>
  <si>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</si>
  <si>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</si>
  <si>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</si>
  <si>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</si>
  <si>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</si>
  <si>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</si>
  <si>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</si>
  <si>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</si>
  <si>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</si>
  <si>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</si>
  <si>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</si>
  <si>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</si>
  <si>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</si>
  <si>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</si>
  <si>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</si>
  <si>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</si>
  <si>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</si>
  <si>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</si>
  <si>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</si>
  <si>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</si>
  <si>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</si>
  <si>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</si>
  <si>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</si>
  <si>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</si>
  <si>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</si>
  <si>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</si>
  <si>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</si>
  <si>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</si>
  <si>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</si>
  <si>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</si>
  <si>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</si>
  <si>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</si>
  <si>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</si>
  <si>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</si>
  <si>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</si>
  <si>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</si>
  <si>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</si>
  <si>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</si>
  <si>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</si>
  <si>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</si>
  <si>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</si>
  <si>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</si>
  <si>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</si>
  <si>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</si>
  <si>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</si>
  <si>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</si>
  <si>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</si>
  <si>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</si>
  <si>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</si>
  <si>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</si>
  <si>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</si>
  <si>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</si>
  <si>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</si>
  <si>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</si>
  <si>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</si>
  <si>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</si>
  <si>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</si>
  <si>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</si>
  <si>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</si>
  <si>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</si>
  <si>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</si>
  <si>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</si>
  <si>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</si>
  <si>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</si>
  <si>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</si>
  <si>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</si>
  <si>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</si>
  <si>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</si>
  <si>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</si>
  <si>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</si>
  <si>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</si>
  <si>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</si>
  <si>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</si>
  <si>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</si>
  <si>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</si>
  <si>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</si>
  <si>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</si>
  <si>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</si>
  <si>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</si>
  <si>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</si>
  <si>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</si>
  <si>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</si>
  <si>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</si>
  <si>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</si>
  <si>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</si>
  <si>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</si>
  <si>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</si>
  <si>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</si>
  <si>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</si>
  <si>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</si>
  <si>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</si>
  <si>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</si>
  <si>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</si>
  <si>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</si>
  <si>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</si>
  <si>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</si>
  <si>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</si>
  <si>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</si>
  <si>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</si>
  <si>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</si>
  <si>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</si>
  <si>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</si>
  <si>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</si>
  <si>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</si>
  <si>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</si>
  <si>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</si>
  <si>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</si>
  <si>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</si>
  <si>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</si>
  <si>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</si>
  <si>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</si>
  <si>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</si>
  <si>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</si>
  <si>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</si>
  <si>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</si>
  <si>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</si>
  <si>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</si>
  <si>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</si>
  <si>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</si>
  <si>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</si>
  <si>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</si>
  <si>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</si>
  <si>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</si>
  <si>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</si>
  <si>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</si>
  <si>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</si>
  <si>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</si>
  <si>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</si>
  <si>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</si>
  <si>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</si>
  <si>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</si>
  <si>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</si>
  <si>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</si>
  <si>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</si>
  <si>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</si>
  <si>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</si>
  <si>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</si>
  <si>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</si>
  <si>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</si>
  <si>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</si>
  <si>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</si>
  <si>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</si>
  <si>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</si>
  <si>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</si>
  <si>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</si>
  <si>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</si>
  <si>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</si>
  <si>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</si>
  <si>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</si>
  <si>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</si>
  <si>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</si>
  <si>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</si>
  <si>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</si>
  <si>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</si>
  <si>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</si>
  <si>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</si>
  <si>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</si>
  <si>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</si>
  <si>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</si>
  <si>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</si>
  <si>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</si>
  <si>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</si>
  <si>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</si>
  <si>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</si>
  <si>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</si>
  <si>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</si>
  <si>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</si>
  <si>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</si>
  <si>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</si>
  <si>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</si>
  <si>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</si>
  <si>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</si>
  <si>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</si>
  <si>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</si>
  <si>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</si>
  <si>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</si>
  <si>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</si>
  <si>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</si>
  <si>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</si>
  <si>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</si>
  <si>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</si>
  <si>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</si>
  <si>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</si>
  <si>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</si>
  <si>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</si>
  <si>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</si>
  <si>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</si>
  <si>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</si>
  <si>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</si>
  <si>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</si>
  <si>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</si>
  <si>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</si>
  <si>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</si>
  <si>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</si>
  <si>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</si>
  <si>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</si>
  <si>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</si>
  <si>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</si>
  <si>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</si>
  <si>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</si>
  <si>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</si>
  <si>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</si>
  <si>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</si>
  <si>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</si>
  <si>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</si>
  <si>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</si>
  <si>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</si>
  <si>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</si>
  <si>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</si>
  <si>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</si>
  <si>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</si>
  <si>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</si>
  <si>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</si>
  <si>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</si>
  <si>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</si>
  <si>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</si>
  <si>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</si>
  <si>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</si>
  <si>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</si>
  <si>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</si>
  <si>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</si>
  <si>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</si>
  <si>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</si>
  <si>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</si>
  <si>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</si>
  <si>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</si>
  <si>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</si>
  <si>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</si>
  <si>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</si>
  <si>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</si>
  <si>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</si>
  <si>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</si>
  <si>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</si>
  <si>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</si>
  <si>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</si>
  <si>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</si>
  <si>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</si>
  <si>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</si>
  <si>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</si>
  <si>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</si>
  <si>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</si>
  <si>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</si>
  <si>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</si>
  <si>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</si>
  <si>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</si>
  <si>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</si>
  <si>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</si>
  <si>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</si>
  <si>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</si>
  <si>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</si>
  <si>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</si>
  <si>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</si>
  <si>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</si>
  <si>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</si>
  <si>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</si>
  <si>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</si>
  <si>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</si>
  <si>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</si>
  <si>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</si>
  <si>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</si>
  <si>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</si>
  <si>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</si>
  <si>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</si>
  <si>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</si>
  <si>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</si>
  <si>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</si>
  <si>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</si>
  <si>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</si>
  <si>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</si>
  <si>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</si>
  <si>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</si>
  <si>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</si>
  <si>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</si>
  <si>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</si>
  <si>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</si>
  <si>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</si>
  <si>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</si>
  <si>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</si>
  <si>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</si>
  <si>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</si>
  <si>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</si>
  <si>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</si>
  <si>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</si>
  <si>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</si>
  <si>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</si>
  <si>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</si>
  <si>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</si>
  <si>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</si>
  <si>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</si>
  <si>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</si>
  <si>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</si>
  <si>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</si>
  <si>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</si>
  <si>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</si>
  <si>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</si>
  <si>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</si>
  <si>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</si>
  <si>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</si>
  <si>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</si>
  <si>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</si>
  <si>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</si>
  <si>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</si>
  <si>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</si>
  <si>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</si>
  <si>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</si>
  <si>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</si>
  <si>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</si>
  <si>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</si>
  <si>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</si>
  <si>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</si>
  <si>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</si>
  <si>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</si>
  <si>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</si>
  <si>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</si>
  <si>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</si>
  <si>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</si>
  <si>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</si>
  <si>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</si>
  <si>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</si>
  <si>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</si>
  <si>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</si>
  <si>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</si>
  <si>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</si>
  <si>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</si>
  <si>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</si>
  <si>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</si>
  <si>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</si>
  <si>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</si>
  <si>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</si>
  <si>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</si>
  <si>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</si>
  <si>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</si>
  <si>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</si>
  <si>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</si>
  <si>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</si>
  <si>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</si>
  <si>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</si>
  <si>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</si>
  <si>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</si>
  <si>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</si>
  <si>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</si>
  <si>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</si>
  <si>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</si>
  <si>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</si>
  <si>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</si>
  <si>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</si>
  <si>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</si>
  <si>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</si>
  <si>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</si>
  <si>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</si>
  <si>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</si>
  <si>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</si>
  <si>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</si>
  <si>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</si>
  <si>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</si>
  <si>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</si>
  <si>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</si>
  <si>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</si>
  <si>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</si>
  <si>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</si>
  <si>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</si>
  <si>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</si>
  <si>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</si>
  <si>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</si>
  <si>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</si>
  <si>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</si>
  <si>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</si>
  <si>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</si>
  <si>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</si>
  <si>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</si>
  <si>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</si>
  <si>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</si>
  <si>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</si>
  <si>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</si>
  <si>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</si>
  <si>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</si>
  <si>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</si>
  <si>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</si>
  <si>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</si>
  <si>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</si>
  <si>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</si>
  <si>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</si>
  <si>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</si>
  <si>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</si>
  <si>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</si>
  <si>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</si>
  <si>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</si>
  <si>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</si>
  <si>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</si>
  <si>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</si>
  <si>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</si>
  <si>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</si>
  <si>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</si>
  <si>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</si>
  <si>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</si>
  <si>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</si>
  <si>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</si>
  <si>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</si>
  <si>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</si>
  <si>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</si>
  <si>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</si>
  <si>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</si>
  <si>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</si>
  <si>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</si>
  <si>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</si>
  <si>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</si>
  <si>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</si>
  <si>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</si>
  <si>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</si>
  <si>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</si>
  <si>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</si>
  <si>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</si>
  <si>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</si>
  <si>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</si>
  <si>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</si>
  <si>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</si>
  <si>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</si>
  <si>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</si>
  <si>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</si>
  <si>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</si>
  <si>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</si>
  <si>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</si>
  <si>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</si>
  <si>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</si>
  <si>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</si>
  <si>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</si>
  <si>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</si>
  <si>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</si>
  <si>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</si>
  <si>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</si>
  <si>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</si>
  <si>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</si>
  <si>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</si>
  <si>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</si>
  <si>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</si>
  <si>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</si>
  <si>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</si>
  <si>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</si>
  <si>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</si>
  <si>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</si>
  <si>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</si>
  <si>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</si>
  <si>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</si>
  <si>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</si>
  <si>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</si>
  <si>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</si>
  <si>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</si>
  <si>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</si>
  <si>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</si>
  <si>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</si>
  <si>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</si>
  <si>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</si>
  <si>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</si>
  <si>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</si>
  <si>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</si>
  <si>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</si>
  <si>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</si>
  <si>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</si>
  <si>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</si>
  <si>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</si>
  <si>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</si>
  <si>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</si>
  <si>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</si>
  <si>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</si>
  <si>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</si>
  <si>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</si>
  <si>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</si>
  <si>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</si>
  <si>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</si>
  <si>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</si>
  <si>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</si>
  <si>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</si>
  <si>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</si>
  <si>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</si>
  <si>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</si>
  <si>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</si>
  <si>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</si>
  <si>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</si>
  <si>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</si>
  <si>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</si>
  <si>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</si>
  <si>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</si>
  <si>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</si>
  <si>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</si>
  <si>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</si>
  <si>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</si>
  <si>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</si>
  <si>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</si>
  <si>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</si>
  <si>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</si>
  <si>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</si>
  <si>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</si>
  <si>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</si>
  <si>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</si>
  <si>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</si>
  <si>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</si>
  <si>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</si>
  <si>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</si>
  <si>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</si>
  <si>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</si>
  <si>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</si>
  <si>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</si>
  <si>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</si>
  <si>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</si>
  <si>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</si>
  <si>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</si>
  <si>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</si>
  <si>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</si>
  <si>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</si>
  <si>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</si>
  <si>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</si>
  <si>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</si>
  <si>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</si>
  <si>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</si>
  <si>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</si>
  <si>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</si>
  <si>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</si>
  <si>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</si>
  <si>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</si>
  <si>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</si>
  <si>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</si>
  <si>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</si>
  <si>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</si>
  <si>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</si>
  <si>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</si>
  <si>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</si>
  <si>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</si>
  <si>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</si>
  <si>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</si>
  <si>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</si>
  <si>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</si>
  <si>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</si>
  <si>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</si>
  <si>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</si>
  <si>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</si>
  <si>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</si>
  <si>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</si>
  <si>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</si>
  <si>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</si>
  <si>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</si>
  <si>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</si>
  <si>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</si>
  <si>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</si>
  <si>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</si>
  <si>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</si>
  <si>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</si>
  <si>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</si>
  <si>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</si>
  <si>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</si>
  <si>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</si>
  <si>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</si>
  <si>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</si>
  <si>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</si>
  <si>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</si>
  <si>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</si>
  <si>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</si>
  <si>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</si>
  <si>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</si>
  <si>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</si>
  <si>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</si>
  <si>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</si>
  <si>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</si>
  <si>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</si>
  <si>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</si>
  <si>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</si>
  <si>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</si>
  <si>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</si>
  <si>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</si>
  <si>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</si>
  <si>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</si>
  <si>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</si>
  <si>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</si>
  <si>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</si>
  <si>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</si>
  <si>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</si>
  <si>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</si>
  <si>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</si>
  <si>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</si>
  <si>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</si>
  <si>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</si>
  <si>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</si>
  <si>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</si>
  <si>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</si>
  <si>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</si>
  <si>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</si>
  <si>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</si>
  <si>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</si>
  <si>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</si>
  <si>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</si>
  <si>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</si>
  <si>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</si>
  <si>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</si>
  <si>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</si>
  <si>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</si>
  <si>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</si>
  <si>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</si>
  <si>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</si>
  <si>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</si>
  <si>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</si>
  <si>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</si>
  <si>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</si>
  <si>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</si>
  <si>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</si>
  <si>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</si>
  <si>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</si>
  <si>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</si>
  <si>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</si>
  <si>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</si>
  <si>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</si>
  <si>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</si>
  <si>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</si>
  <si>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</si>
  <si>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</si>
  <si>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</si>
  <si>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</si>
  <si>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</si>
  <si>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</si>
  <si>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</si>
  <si>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</si>
  <si>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</si>
  <si>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</si>
  <si>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</si>
  <si>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</si>
  <si>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</si>
  <si>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</si>
  <si>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</si>
  <si>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</si>
  <si>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</si>
  <si>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</si>
  <si>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</si>
  <si>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</si>
  <si>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</si>
  <si>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</si>
  <si>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</si>
  <si>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</si>
  <si>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</si>
  <si>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</si>
  <si>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</si>
  <si>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</si>
  <si>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</si>
  <si>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</si>
  <si>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</si>
  <si>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</si>
  <si>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</si>
  <si>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</si>
  <si>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</si>
  <si>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</si>
  <si>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</si>
  <si>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</si>
  <si>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</si>
  <si>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</si>
  <si>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</si>
  <si>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</si>
  <si>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</si>
  <si>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</si>
  <si>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</si>
  <si>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</si>
  <si>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</si>
  <si>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</si>
  <si>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</si>
  <si>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</si>
  <si>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</si>
  <si>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</si>
  <si>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</si>
  <si>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</si>
  <si>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</si>
  <si>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</si>
  <si>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</si>
  <si>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</si>
  <si>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</si>
  <si>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</si>
  <si>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</si>
  <si>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</si>
  <si>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</si>
  <si>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</si>
  <si>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</si>
  <si>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</si>
  <si>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</si>
  <si>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</si>
  <si>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</si>
  <si>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</si>
  <si>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</si>
  <si>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</si>
  <si>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</si>
  <si>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</si>
  <si>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</si>
  <si>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</si>
  <si>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</si>
  <si>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</si>
  <si>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</si>
  <si>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</si>
  <si>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</si>
  <si>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</si>
  <si>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</si>
  <si>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</si>
  <si>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</si>
  <si>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</si>
  <si>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</si>
  <si>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</si>
  <si>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</si>
  <si>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</si>
  <si>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</si>
  <si>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</si>
  <si>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</si>
  <si>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</si>
  <si>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</si>
  <si>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</si>
  <si>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</si>
  <si>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</si>
  <si>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</si>
  <si>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</si>
  <si>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</si>
  <si>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</si>
  <si>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</si>
  <si>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</si>
  <si>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</si>
  <si>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</si>
  <si>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</si>
  <si>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</si>
  <si>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</si>
  <si>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</si>
  <si>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</si>
  <si>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</si>
  <si>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</si>
  <si>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</si>
  <si>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</si>
  <si>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</si>
  <si>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</si>
  <si>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</si>
  <si>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</si>
  <si>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</si>
  <si>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</si>
  <si>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</si>
  <si>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</si>
  <si>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</si>
  <si>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</si>
  <si>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</si>
  <si>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</si>
  <si>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</si>
  <si>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</si>
  <si>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</si>
  <si>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</si>
  <si>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</si>
  <si>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</si>
  <si>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</si>
  <si>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</si>
  <si>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</si>
  <si>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</si>
  <si>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</si>
  <si>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</si>
  <si>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</si>
  <si>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</si>
  <si>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</si>
  <si>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</si>
  <si>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</si>
  <si>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</si>
  <si>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</si>
  <si>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</si>
  <si>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</si>
  <si>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</si>
  <si>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</si>
  <si>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</si>
  <si>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</si>
  <si>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</si>
  <si>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</si>
  <si>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</si>
  <si>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</si>
  <si>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</si>
  <si>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</si>
  <si>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</si>
  <si>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</si>
  <si>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</si>
  <si>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</si>
  <si>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</si>
  <si>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</si>
  <si>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</si>
  <si>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</si>
  <si>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</si>
  <si>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</si>
  <si>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</si>
  <si>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</si>
  <si>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</si>
  <si>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</si>
  <si>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</si>
  <si>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</si>
  <si>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</si>
  <si>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</si>
  <si>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</si>
  <si>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</si>
  <si>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</si>
  <si>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</si>
  <si>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</si>
  <si>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</si>
  <si>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</si>
  <si>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</si>
  <si>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</si>
  <si>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</si>
  <si>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</si>
  <si>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</si>
  <si>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</si>
  <si>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</si>
  <si>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</si>
  <si>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</si>
  <si>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</si>
  <si>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</si>
  <si>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</si>
  <si>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</si>
  <si>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</si>
  <si>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</si>
  <si>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</si>
  <si>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</si>
  <si>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</si>
  <si>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</si>
  <si>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</si>
  <si>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</si>
  <si>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</si>
  <si>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</si>
  <si>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</si>
  <si>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</si>
  <si>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</si>
  <si>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</si>
  <si>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</si>
  <si>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</si>
  <si>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</si>
  <si>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</si>
  <si>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</si>
  <si>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</si>
  <si>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</si>
  <si>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</si>
  <si>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</si>
  <si>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</si>
  <si>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</si>
  <si>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</si>
  <si>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</si>
  <si>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</si>
  <si>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</si>
  <si>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</si>
  <si>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</si>
  <si>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</si>
  <si>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</si>
  <si>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</si>
  <si>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</si>
  <si>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</si>
  <si>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</si>
  <si>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</si>
  <si>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</si>
  <si>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</si>
  <si>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</si>
  <si>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</si>
  <si>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</si>
  <si>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</si>
  <si>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</si>
  <si>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</si>
  <si>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</si>
  <si>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</si>
  <si>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</si>
  <si>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</si>
  <si>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</si>
  <si>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</si>
  <si>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</si>
  <si>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</si>
  <si>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</si>
  <si>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</si>
  <si>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</si>
  <si>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</si>
  <si>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</si>
  <si>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</si>
  <si>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</si>
  <si>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</si>
  <si>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</si>
  <si>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</si>
  <si>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</si>
  <si>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</si>
  <si>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</si>
  <si>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</si>
  <si>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</si>
  <si>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</si>
  <si>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</si>
  <si>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</si>
  <si>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</si>
  <si>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</si>
  <si>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</si>
  <si>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</si>
  <si>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</si>
  <si>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</si>
  <si>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</si>
  <si>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</si>
  <si>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</si>
  <si>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</si>
  <si>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</si>
  <si>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</si>
  <si>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</si>
  <si>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</si>
  <si>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</si>
  <si>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</si>
  <si>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</si>
  <si>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</si>
  <si>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</si>
  <si>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</si>
  <si>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</si>
  <si>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</si>
  <si>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</si>
  <si>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</si>
  <si>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</si>
  <si>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</si>
  <si>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</si>
  <si>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</si>
  <si>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</si>
  <si>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</si>
  <si>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</si>
  <si>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</si>
  <si>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</si>
  <si>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</si>
  <si>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</si>
  <si>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</si>
  <si>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</si>
  <si>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</si>
  <si>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</si>
  <si>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</si>
  <si>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</si>
  <si>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</si>
  <si>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</si>
  <si>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</si>
  <si>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</si>
  <si>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</si>
  <si>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</si>
  <si>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</si>
  <si>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</si>
  <si>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</si>
  <si>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</si>
  <si>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</si>
  <si>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</si>
  <si>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</si>
  <si>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</si>
  <si>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</si>
  <si>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</si>
  <si>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</si>
  <si>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</si>
  <si>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</si>
  <si>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</si>
  <si>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</si>
  <si>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</si>
  <si>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</si>
  <si>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</si>
  <si>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</si>
  <si>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</si>
  <si>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</si>
  <si>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</si>
  <si>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</si>
  <si>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</si>
  <si>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</si>
  <si>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</si>
  <si>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</si>
  <si>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</si>
  <si>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</si>
  <si>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</si>
  <si>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</si>
  <si>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</si>
  <si>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</si>
  <si>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</si>
  <si>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</si>
  <si>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</si>
  <si>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</si>
  <si>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</si>
  <si>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</si>
  <si>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</si>
  <si>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</si>
  <si>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</si>
  <si>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</si>
  <si>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</si>
  <si>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</si>
  <si>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</si>
  <si>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</si>
  <si>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</si>
  <si>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</si>
  <si>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</si>
  <si>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</si>
  <si>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</si>
  <si>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</si>
  <si>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</si>
  <si>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</si>
  <si>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</si>
  <si>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</si>
  <si>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</si>
  <si>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</si>
  <si>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</si>
  <si>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</si>
  <si>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</si>
  <si>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</si>
  <si>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</si>
  <si>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</si>
  <si>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</si>
  <si>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</si>
  <si>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</si>
  <si>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</si>
  <si>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</si>
  <si>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</si>
  <si>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</si>
  <si>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</si>
  <si>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</si>
  <si>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</si>
  <si>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</si>
  <si>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</si>
  <si>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</si>
  <si>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</si>
  <si>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</si>
  <si>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</si>
  <si>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</si>
  <si>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</si>
  <si>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</si>
  <si>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</si>
  <si>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</si>
  <si>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</si>
  <si>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</si>
  <si>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</si>
  <si>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</si>
  <si>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</si>
  <si>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</si>
  <si>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</si>
  <si>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</si>
  <si>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</si>
  <si>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</si>
  <si>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</si>
  <si>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</si>
  <si>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</si>
  <si>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</si>
  <si>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</si>
  <si>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</si>
  <si>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</si>
  <si>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</si>
  <si>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</si>
  <si>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</si>
  <si>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</si>
  <si>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</si>
  <si>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</si>
  <si>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</si>
  <si>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</si>
  <si>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</si>
  <si>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</si>
  <si>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</si>
  <si>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</si>
  <si>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</si>
  <si>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</si>
  <si>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</si>
  <si>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</si>
  <si>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</si>
  <si>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</si>
  <si>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</si>
  <si>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</si>
  <si>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</si>
  <si>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</si>
  <si>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</si>
  <si>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</si>
  <si>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</si>
  <si>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</si>
  <si>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</si>
  <si>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</si>
  <si>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</si>
  <si>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</si>
  <si>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</si>
  <si>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</si>
  <si>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</si>
  <si>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</si>
  <si>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</si>
  <si>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</si>
  <si>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</si>
  <si>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</si>
  <si>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</si>
  <si>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</si>
  <si>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</si>
  <si>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</si>
  <si>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</si>
  <si>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</si>
  <si>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</si>
  <si>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</si>
  <si>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</si>
  <si>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</si>
  <si>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</si>
  <si>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</si>
  <si>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</si>
  <si>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</si>
  <si>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</si>
  <si>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</si>
  <si>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</si>
  <si>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</si>
  <si>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</si>
  <si>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</si>
  <si>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</si>
  <si>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</si>
  <si>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</si>
  <si>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</si>
  <si>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</si>
  <si>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</si>
  <si>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</si>
  <si>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</si>
  <si>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</si>
  <si>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</si>
  <si>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</si>
  <si>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</si>
  <si>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</si>
  <si>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</si>
  <si>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</si>
  <si>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</si>
  <si>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</si>
  <si>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</si>
  <si>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</si>
  <si>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</si>
  <si>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</si>
  <si>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</si>
  <si>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</si>
  <si>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</si>
  <si>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</si>
  <si>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</si>
  <si>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</si>
  <si>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</si>
  <si>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</si>
  <si>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</si>
  <si>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</si>
  <si>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</si>
  <si>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</si>
  <si>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</si>
  <si>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</si>
  <si>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</si>
  <si>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</si>
  <si>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</si>
  <si>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</si>
  <si>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</si>
  <si>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</si>
  <si>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</si>
  <si>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</si>
  <si>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</si>
  <si>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</si>
  <si>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</si>
  <si>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</si>
  <si>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</si>
  <si>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</si>
  <si>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</si>
  <si>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</si>
  <si>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</si>
  <si>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</si>
  <si>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</si>
  <si>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</si>
  <si>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</si>
  <si>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</si>
  <si>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</si>
  <si>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</si>
  <si>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</si>
  <si>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</si>
  <si>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</si>
  <si>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</si>
  <si>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</si>
  <si>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</si>
  <si>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</si>
  <si>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</si>
  <si>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</si>
  <si>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</si>
  <si>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</si>
  <si>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</si>
  <si>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</si>
  <si>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</si>
  <si>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</si>
  <si>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</si>
  <si>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</si>
  <si>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</si>
  <si>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</si>
  <si>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</si>
  <si>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</si>
  <si>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</si>
  <si>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</si>
  <si>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</si>
  <si>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</si>
  <si>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</si>
  <si>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</si>
  <si>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</si>
  <si>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</si>
  <si>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</si>
  <si>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</si>
  <si>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</si>
  <si>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</si>
  <si>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</si>
  <si>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</si>
  <si>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</si>
  <si>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</si>
  <si>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</si>
  <si>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</si>
  <si>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</si>
  <si>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</si>
  <si>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</si>
  <si>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</si>
  <si>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</si>
  <si>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</si>
  <si>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</si>
  <si>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</si>
  <si>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</si>
  <si>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</si>
  <si>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</si>
  <si>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</si>
  <si>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</si>
  <si>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</si>
  <si>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</si>
  <si>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</si>
  <si>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</si>
  <si>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</si>
  <si>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</si>
  <si>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</si>
  <si>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</si>
  <si>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</si>
  <si>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</si>
  <si>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</si>
  <si>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</si>
  <si>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</si>
  <si>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</si>
  <si>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</si>
  <si>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</si>
  <si>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</si>
  <si>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</si>
  <si>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</si>
  <si>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</si>
  <si>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</si>
  <si>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</si>
  <si>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</si>
  <si>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</si>
  <si>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</si>
  <si>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</si>
  <si>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</si>
  <si>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</si>
  <si>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</si>
  <si>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</si>
  <si>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</si>
  <si>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</si>
  <si>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</si>
  <si>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</si>
  <si>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</si>
  <si>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</si>
  <si>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</si>
  <si>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</si>
  <si>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</si>
  <si>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</si>
  <si>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</si>
  <si>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</si>
  <si>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</si>
  <si>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</si>
  <si>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</si>
  <si>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</si>
  <si>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</si>
  <si>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</si>
  <si>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</si>
  <si>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</si>
  <si>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</si>
  <si>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</si>
  <si>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</si>
  <si>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</si>
  <si>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</si>
  <si>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</si>
  <si>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</si>
  <si>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</si>
  <si>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</si>
  <si>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</si>
  <si>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</si>
  <si>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</si>
  <si>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</si>
  <si>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</si>
  <si>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</si>
  <si>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</si>
  <si>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</si>
  <si>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</si>
  <si>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</si>
  <si>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</si>
  <si>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</si>
  <si>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</si>
  <si>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</si>
  <si>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</si>
  <si>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</si>
  <si>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</si>
  <si>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</si>
  <si>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</si>
  <si>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</si>
  <si>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</si>
  <si>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</si>
  <si>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</si>
  <si>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</si>
  <si>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</si>
  <si>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</si>
  <si>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</si>
  <si>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</si>
  <si>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</si>
  <si>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</si>
  <si>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</si>
  <si>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</si>
  <si>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</si>
  <si>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</si>
  <si>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</si>
  <si>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</si>
  <si>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</si>
  <si>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</si>
  <si>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</si>
  <si>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</si>
  <si>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</si>
  <si>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</si>
  <si>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</si>
  <si>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</si>
  <si>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</si>
  <si>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</si>
  <si>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</si>
  <si>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</si>
  <si>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</si>
  <si>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</si>
  <si>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</si>
  <si>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</si>
  <si>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</si>
  <si>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</si>
  <si>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</si>
  <si>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</si>
  <si>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</si>
  <si>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</si>
  <si>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</si>
  <si>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</si>
  <si>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</si>
  <si>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</si>
  <si>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</si>
  <si>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</si>
  <si>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</si>
  <si>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</si>
  <si>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</si>
  <si>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</si>
  <si>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</si>
  <si>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</si>
  <si>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</si>
  <si>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</si>
  <si>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</si>
  <si>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</si>
  <si>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</si>
  <si>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</si>
  <si>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</si>
  <si>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</si>
  <si>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</si>
  <si>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</si>
  <si>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</si>
  <si>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</si>
  <si>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</si>
  <si>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</si>
  <si>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</si>
  <si>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</si>
  <si>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</si>
  <si>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</si>
  <si>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</si>
  <si>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</si>
  <si>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</si>
  <si>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</si>
  <si>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</si>
  <si>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</si>
  <si>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</si>
  <si>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</si>
  <si>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</si>
  <si>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</si>
  <si>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</si>
  <si>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</si>
  <si>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</si>
  <si>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</si>
  <si>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</si>
  <si>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</si>
  <si>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</si>
  <si>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</si>
  <si>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</si>
  <si>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</si>
  <si>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</si>
  <si>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</si>
  <si>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</si>
  <si>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</si>
  <si>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</si>
  <si>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</si>
  <si>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</si>
  <si>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</si>
  <si>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</si>
  <si>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</si>
  <si>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</si>
  <si>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</si>
  <si>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</si>
  <si>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</si>
  <si>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</si>
  <si>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</si>
  <si>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</si>
  <si>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</si>
  <si>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</si>
  <si>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</si>
  <si>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</si>
  <si>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</si>
  <si>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</si>
  <si>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</si>
  <si>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</si>
  <si>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</si>
  <si>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</si>
  <si>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</si>
  <si>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</si>
  <si>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</si>
  <si>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</si>
  <si>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</si>
  <si>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</si>
  <si>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</si>
  <si>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</si>
  <si>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</si>
  <si>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</si>
  <si>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</si>
  <si>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</si>
  <si>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</si>
  <si>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</si>
  <si>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</si>
  <si>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</si>
  <si>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</si>
  <si>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</si>
  <si>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</si>
  <si>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</si>
  <si>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</si>
  <si>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</si>
  <si>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</si>
  <si>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</si>
  <si>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</si>
  <si>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</si>
  <si>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</si>
  <si>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</si>
  <si>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</si>
  <si>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</si>
  <si>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</si>
  <si>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</si>
  <si>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</si>
  <si>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</si>
  <si>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</si>
  <si>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</si>
  <si>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</si>
  <si>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</si>
  <si>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</si>
  <si>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</si>
  <si>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</si>
  <si>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</si>
  <si>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</si>
  <si>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</si>
  <si>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</si>
  <si>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</si>
  <si>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</si>
  <si>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</si>
  <si>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</si>
  <si>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</si>
  <si>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</si>
  <si>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</si>
  <si>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</si>
  <si>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</si>
  <si>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</si>
  <si>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</si>
  <si>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</si>
  <si>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</si>
  <si>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</si>
  <si>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</si>
  <si>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</si>
  <si>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</si>
  <si>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</si>
  <si>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</si>
  <si>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</si>
  <si>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</si>
  <si>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</si>
  <si>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</si>
  <si>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</si>
  <si>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</si>
  <si>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</si>
  <si>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</si>
  <si>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</si>
  <si>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</si>
  <si>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</si>
  <si>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</si>
  <si>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</si>
  <si>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</si>
  <si>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</si>
  <si>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</si>
  <si>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</si>
  <si>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</si>
  <si>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</si>
  <si>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</si>
  <si>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</si>
  <si>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</si>
  <si>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</si>
  <si>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</si>
  <si>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</si>
  <si>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</si>
  <si>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</si>
  <si>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</si>
  <si>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</si>
  <si>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</si>
  <si>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</si>
  <si>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</si>
  <si>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</si>
  <si>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</si>
  <si>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</si>
  <si>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</si>
  <si>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</si>
  <si>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</si>
  <si>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</si>
  <si>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</si>
  <si>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</si>
  <si>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</si>
  <si>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</si>
  <si>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</si>
  <si>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</si>
  <si>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</si>
  <si>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</si>
  <si>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</si>
  <si>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</si>
  <si>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</si>
  <si>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</si>
  <si>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</si>
  <si>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</si>
  <si>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</si>
  <si>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</si>
  <si>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</si>
  <si>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</si>
  <si>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</si>
  <si>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</si>
  <si>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</si>
  <si>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</si>
  <si>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</si>
  <si>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</si>
  <si>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</si>
  <si>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</si>
  <si>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</si>
  <si>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</si>
  <si>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</si>
  <si>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</si>
  <si>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</si>
  <si>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</si>
  <si>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</si>
  <si>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</si>
  <si>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</si>
  <si>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</si>
  <si>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</si>
  <si>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</si>
  <si>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</si>
  <si>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</si>
  <si>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</si>
  <si>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</si>
  <si>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</si>
  <si>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</si>
  <si>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</si>
  <si>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</si>
  <si>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</si>
  <si>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</si>
  <si>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</si>
  <si>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</si>
  <si>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</si>
  <si>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</si>
  <si>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</si>
  <si>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</si>
  <si>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</si>
  <si>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</si>
  <si>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</si>
  <si>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</si>
  <si>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</si>
  <si>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</si>
  <si>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</si>
  <si>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</si>
  <si>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</si>
  <si>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</si>
  <si>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</si>
  <si>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</si>
  <si>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</si>
  <si>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</si>
  <si>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</si>
  <si>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</si>
  <si>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</si>
  <si>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</si>
  <si>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</si>
  <si>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</si>
  <si>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</si>
  <si>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</si>
  <si>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</si>
  <si>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</si>
  <si>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</si>
  <si>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</si>
  <si>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</si>
  <si>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</si>
  <si>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</si>
  <si>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</si>
  <si>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</si>
  <si>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</si>
  <si>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</si>
  <si>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</si>
  <si>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</si>
  <si>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</si>
  <si>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</si>
  <si>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</si>
  <si>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</si>
  <si>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</si>
  <si>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</si>
  <si>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</si>
  <si>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</si>
  <si>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</si>
  <si>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</si>
  <si>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</si>
  <si>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</si>
  <si>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</si>
  <si>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</si>
  <si>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</si>
  <si>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</si>
  <si>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</si>
  <si>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</si>
  <si>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</si>
  <si>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</si>
  <si>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</si>
  <si>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</si>
  <si>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</si>
  <si>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</si>
  <si>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</si>
  <si>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</si>
  <si>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</si>
  <si>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</si>
  <si>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</si>
  <si>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</si>
  <si>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</si>
  <si>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</si>
  <si>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</si>
  <si>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</si>
  <si>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</si>
  <si>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</si>
  <si>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</si>
  <si>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</si>
  <si>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</si>
  <si>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</si>
  <si>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</si>
  <si>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</si>
  <si>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</si>
  <si>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</si>
  <si>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</si>
  <si>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</si>
  <si>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</si>
  <si>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</si>
  <si>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</si>
  <si>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</si>
  <si>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</si>
  <si>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</si>
  <si>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</si>
  <si>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</si>
  <si>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</si>
  <si>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</si>
  <si>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</si>
  <si>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</si>
  <si>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</si>
  <si>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</si>
  <si>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</si>
  <si>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</si>
  <si>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</si>
  <si>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</si>
  <si>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</si>
  <si>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</si>
  <si>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</si>
  <si>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</si>
  <si>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</si>
  <si>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</si>
  <si>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</si>
  <si>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</si>
  <si>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</si>
  <si>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</si>
  <si>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</si>
  <si>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</si>
  <si>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</si>
  <si>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</si>
  <si>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</si>
  <si>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</si>
  <si>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</si>
  <si>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</si>
  <si>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</si>
  <si>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</si>
  <si>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</si>
  <si>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</si>
  <si>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</si>
  <si>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</si>
  <si>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</si>
  <si>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</si>
  <si>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</si>
  <si>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</si>
  <si>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</si>
  <si>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</si>
  <si>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</si>
  <si>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</si>
  <si>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</si>
  <si>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</si>
  <si>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</si>
  <si>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</si>
  <si>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</si>
  <si>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</si>
  <si>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</si>
  <si>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</si>
  <si>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</si>
  <si>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</si>
  <si>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</si>
  <si>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</si>
  <si>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</si>
  <si>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</si>
  <si>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</si>
  <si>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</si>
  <si>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</si>
  <si>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</si>
  <si>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</si>
  <si>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</si>
  <si>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</si>
  <si>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</si>
  <si>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</si>
  <si>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</si>
  <si>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</si>
  <si>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</si>
  <si>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</si>
  <si>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</si>
  <si>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</si>
  <si>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</si>
  <si>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</si>
  <si>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</si>
  <si>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</si>
  <si>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</si>
  <si>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</si>
  <si>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</si>
  <si>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</si>
  <si>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</si>
  <si>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</si>
  <si>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</si>
  <si>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</si>
  <si>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</si>
  <si>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</si>
  <si>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</si>
  <si>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</si>
  <si>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</si>
  <si>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</si>
  <si>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</si>
  <si>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</si>
  <si>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</si>
  <si>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</si>
  <si>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</si>
  <si>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</si>
  <si>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</si>
  <si>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</si>
  <si>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</si>
  <si>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</si>
  <si>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</si>
  <si>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</si>
  <si>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</si>
  <si>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</si>
  <si>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</si>
  <si>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</si>
  <si>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</si>
  <si>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</si>
  <si>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</si>
  <si>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</si>
  <si>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</si>
  <si>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</si>
  <si>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</si>
  <si>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</si>
  <si>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</si>
  <si>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</si>
  <si>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</si>
  <si>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</si>
  <si>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</si>
  <si>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</si>
  <si>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</si>
  <si>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</si>
  <si>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</si>
  <si>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</si>
  <si>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</si>
  <si>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</si>
  <si>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</si>
  <si>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</si>
  <si>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</si>
  <si>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</si>
  <si>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</si>
  <si>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</si>
  <si>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</si>
  <si>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</si>
  <si>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</si>
  <si>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</si>
  <si>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</si>
  <si>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</si>
  <si>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</si>
  <si>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</si>
  <si>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</si>
  <si>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</si>
  <si>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</si>
  <si>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</si>
  <si>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</si>
  <si>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</si>
  <si>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</si>
  <si>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</si>
  <si>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</si>
  <si>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</si>
  <si>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</si>
  <si>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</si>
  <si>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</si>
  <si>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</si>
  <si>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</si>
  <si>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</si>
  <si>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</si>
  <si>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</si>
  <si>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</si>
  <si>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</si>
  <si>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</si>
  <si>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</si>
  <si>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</si>
  <si>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</si>
  <si>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</si>
  <si>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</si>
  <si>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</si>
  <si>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</si>
  <si>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</si>
  <si>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</si>
  <si>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</si>
  <si>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</si>
  <si>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</si>
  <si>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</si>
  <si>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</si>
  <si>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</si>
  <si>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</si>
  <si>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</si>
  <si>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</si>
  <si>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</si>
  <si>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</si>
  <si>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</si>
  <si>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</si>
  <si>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</si>
  <si>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</si>
  <si>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</si>
  <si>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</si>
  <si>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</si>
  <si>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</si>
  <si>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</si>
  <si>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</si>
  <si>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</si>
  <si>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</si>
  <si>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</si>
  <si>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</si>
  <si>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</si>
  <si>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</si>
  <si>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</si>
  <si>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</si>
  <si>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</si>
  <si>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</si>
  <si>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</si>
  <si>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</si>
  <si>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</si>
  <si>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</si>
  <si>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</si>
  <si>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</si>
  <si>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</si>
  <si>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</si>
  <si>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</si>
  <si>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</si>
  <si>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</si>
  <si>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</si>
  <si>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</si>
  <si>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</si>
  <si>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</si>
  <si>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</si>
  <si>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</si>
  <si>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</si>
  <si>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</si>
  <si>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</si>
  <si>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</si>
  <si>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</si>
  <si>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</si>
  <si>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</si>
  <si>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</si>
  <si>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</si>
  <si>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</si>
  <si>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</si>
  <si>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</si>
  <si>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</si>
  <si>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</si>
  <si>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</si>
  <si>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</si>
  <si>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</si>
  <si>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</si>
  <si>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</si>
  <si>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</si>
  <si>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</si>
  <si>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</si>
  <si>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</si>
  <si>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</si>
  <si>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</si>
  <si>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</si>
  <si>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</si>
  <si>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</si>
  <si>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</si>
  <si>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</si>
  <si>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</si>
  <si>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</si>
  <si>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</si>
  <si>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</si>
  <si>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</si>
  <si>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</si>
  <si>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</si>
  <si>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</si>
  <si>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</si>
  <si>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</si>
  <si>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</si>
  <si>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</si>
  <si>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</si>
  <si>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</si>
  <si>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</si>
  <si>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</si>
  <si>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</si>
  <si>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</si>
  <si>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</si>
  <si>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</si>
  <si>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</si>
  <si>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</si>
  <si>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</si>
  <si>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</si>
  <si>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</si>
  <si>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</si>
  <si>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</si>
  <si>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</si>
  <si>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</si>
  <si>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</si>
  <si>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</si>
  <si>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</si>
  <si>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</si>
  <si>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</si>
  <si>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</si>
  <si>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</si>
  <si>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</si>
  <si>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</si>
  <si>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</si>
  <si>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</si>
  <si>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</si>
  <si>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</si>
  <si>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</si>
  <si>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</si>
  <si>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</si>
  <si>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</si>
  <si>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</si>
  <si>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</si>
  <si>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</si>
  <si>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</si>
  <si>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</si>
  <si>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</si>
  <si>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</si>
  <si>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</si>
  <si>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</si>
  <si>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</si>
  <si>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</si>
  <si>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</si>
  <si>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</si>
  <si>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</si>
  <si>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</si>
  <si>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</si>
  <si>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</si>
  <si>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</si>
  <si>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</si>
  <si>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</si>
  <si>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</si>
  <si>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</si>
  <si>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</si>
  <si>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</si>
  <si>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</si>
  <si>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</si>
  <si>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</si>
  <si>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</si>
  <si>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</si>
  <si>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</si>
  <si>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</si>
  <si>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</si>
  <si>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</si>
  <si>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</si>
  <si>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</si>
  <si>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</si>
  <si>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</si>
  <si>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</si>
  <si>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</si>
  <si>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</si>
  <si>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</si>
  <si>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</si>
  <si>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</si>
  <si>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</si>
  <si>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</si>
  <si>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</si>
  <si>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</si>
  <si>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</si>
  <si>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</si>
  <si>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</si>
  <si>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</si>
  <si>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</si>
  <si>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</si>
  <si>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</si>
  <si>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</si>
  <si>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</si>
  <si>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</si>
  <si>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</si>
  <si>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</si>
  <si>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</si>
  <si>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</si>
  <si>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</si>
  <si>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</si>
  <si>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</si>
  <si>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</si>
  <si>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</si>
  <si>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</si>
  <si>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</si>
  <si>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</si>
  <si>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</si>
  <si>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</si>
  <si>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</si>
  <si>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</si>
  <si>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</si>
  <si>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</si>
  <si>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</si>
  <si>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</si>
  <si>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</si>
  <si>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</si>
  <si>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</si>
  <si>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</si>
  <si>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</si>
  <si>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</si>
  <si>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</si>
  <si>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</si>
  <si>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</si>
  <si>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</si>
  <si>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</si>
  <si>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</si>
  <si>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</si>
  <si>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</si>
  <si>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</si>
  <si>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</si>
  <si>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</si>
  <si>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</si>
  <si>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</si>
  <si>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</si>
  <si>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</si>
  <si>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</si>
  <si>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</si>
  <si>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</si>
  <si>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</si>
  <si>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</si>
  <si>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</si>
  <si>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</si>
  <si>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</si>
  <si>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</si>
  <si>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</si>
  <si>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</si>
  <si>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</si>
  <si>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</si>
  <si>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</si>
  <si>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</si>
  <si>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</si>
  <si>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</si>
  <si>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</si>
  <si>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</si>
  <si>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</si>
  <si>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</si>
  <si>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</si>
  <si>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</si>
  <si>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</si>
  <si>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</si>
  <si>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</si>
  <si>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</si>
  <si>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</si>
  <si>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</si>
  <si>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</si>
  <si>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</si>
  <si>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</si>
  <si>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</si>
  <si>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</si>
  <si>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</si>
  <si>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</si>
  <si>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</si>
  <si>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</si>
  <si>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</si>
  <si>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</si>
  <si>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</si>
  <si>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</si>
  <si>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</si>
  <si>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</si>
  <si>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</si>
  <si>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</si>
  <si>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</si>
  <si>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</si>
  <si>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</si>
  <si>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</si>
  <si>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</si>
  <si>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</si>
  <si>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</si>
  <si>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</si>
  <si>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</si>
  <si>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</si>
  <si>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</si>
  <si>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</si>
  <si>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</si>
  <si>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</si>
  <si>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</si>
  <si>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</si>
  <si>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</si>
  <si>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</si>
  <si>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</si>
  <si>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</si>
  <si>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</si>
  <si>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</si>
  <si>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</si>
  <si>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</si>
  <si>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</si>
  <si>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</si>
  <si>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</si>
  <si>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</si>
  <si>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</si>
  <si>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</si>
  <si>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</si>
  <si>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</si>
  <si>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</si>
  <si>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</si>
  <si>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</si>
  <si>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</si>
  <si>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</si>
  <si>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</si>
  <si>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</si>
  <si>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</si>
  <si>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</si>
  <si>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</si>
  <si>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</si>
  <si>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</si>
  <si>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</si>
  <si>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</si>
  <si>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</si>
  <si>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</si>
  <si>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</si>
  <si>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</si>
  <si>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</si>
  <si>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</si>
  <si>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</si>
  <si>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</si>
  <si>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</si>
  <si>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</si>
  <si>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</si>
  <si>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</si>
  <si>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</si>
  <si>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</si>
  <si>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</si>
  <si>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</si>
  <si>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</si>
  <si>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</si>
  <si>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</si>
  <si>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</si>
  <si>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</si>
  <si>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</si>
  <si>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</si>
  <si>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</si>
  <si>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</si>
  <si>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</si>
  <si>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</si>
  <si>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</si>
  <si>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</si>
  <si>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</si>
  <si>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</si>
  <si>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</si>
  <si>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</si>
  <si>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</si>
  <si>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</si>
  <si>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</si>
  <si>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</si>
  <si>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</si>
  <si>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</si>
  <si>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</si>
  <si>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</si>
  <si>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</si>
  <si>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</si>
  <si>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</si>
  <si>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</si>
  <si>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</si>
  <si>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</si>
  <si>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</si>
  <si>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</si>
  <si>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</si>
  <si>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</si>
  <si>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</si>
  <si>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</si>
  <si>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</si>
  <si>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</si>
  <si>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</si>
  <si>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</si>
  <si>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</si>
  <si>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</si>
  <si>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</si>
  <si>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</si>
  <si>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</si>
  <si>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</si>
  <si>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</si>
  <si>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</si>
  <si>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</si>
  <si>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</si>
  <si>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</si>
  <si>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</si>
  <si>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</si>
  <si>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</si>
  <si>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</si>
  <si>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</si>
  <si>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</si>
  <si>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</si>
  <si>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</si>
  <si>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</si>
  <si>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</si>
  <si>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</si>
  <si>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</si>
  <si>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</si>
  <si>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</si>
  <si>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</si>
  <si>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</si>
  <si>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</si>
  <si>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</si>
  <si>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</si>
  <si>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</si>
  <si>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</si>
  <si>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</si>
  <si>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</si>
  <si>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</si>
  <si>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</si>
  <si>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</si>
  <si>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</si>
  <si>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</si>
  <si>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</si>
  <si>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</si>
  <si>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</si>
  <si>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</si>
  <si>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</si>
  <si>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</si>
  <si>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</si>
  <si>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</si>
  <si>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</si>
  <si>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</si>
  <si>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</si>
  <si>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</si>
  <si>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</si>
  <si>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</si>
  <si>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</si>
  <si>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</si>
  <si>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</si>
  <si>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</si>
  <si>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</si>
  <si>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</si>
  <si>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</si>
  <si>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</si>
  <si>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</si>
  <si>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</si>
  <si>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</si>
  <si>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</si>
  <si>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</si>
  <si>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</si>
  <si>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</si>
  <si>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</si>
  <si>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</si>
  <si>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</si>
  <si>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</si>
  <si>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</si>
  <si>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</si>
  <si>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</si>
  <si>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</si>
  <si>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</si>
  <si>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</si>
  <si>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</si>
  <si>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</si>
  <si>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</si>
  <si>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</si>
  <si>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</si>
  <si>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</si>
  <si>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</si>
  <si>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</si>
  <si>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</si>
  <si>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</si>
  <si>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</si>
  <si>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</si>
  <si>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</si>
  <si>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</si>
  <si>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</si>
  <si>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</si>
  <si>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</si>
  <si>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</si>
  <si>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</si>
  <si>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</si>
  <si>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</si>
  <si>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</si>
  <si>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</si>
  <si>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</si>
  <si>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</si>
  <si>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</si>
  <si>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</si>
  <si>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</si>
  <si>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</si>
  <si>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</si>
  <si>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</si>
  <si>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</si>
  <si>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</si>
  <si>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</si>
  <si>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</si>
  <si>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</si>
  <si>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</si>
  <si>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</si>
  <si>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</si>
  <si>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</si>
  <si>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</si>
  <si>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</si>
  <si>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</si>
  <si>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</si>
  <si>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</si>
  <si>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</si>
  <si>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</si>
  <si>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</si>
  <si>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</si>
  <si>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</si>
  <si>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</si>
  <si>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</si>
  <si>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</si>
  <si>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</si>
  <si>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</si>
  <si>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</si>
  <si>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</si>
  <si>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</si>
  <si>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</si>
  <si>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</si>
  <si>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</si>
  <si>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</si>
  <si>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</si>
  <si>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</si>
  <si>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</si>
  <si>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</si>
  <si>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</si>
  <si>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</si>
  <si>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</si>
  <si>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</si>
  <si>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</si>
  <si>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</si>
  <si>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</si>
  <si>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</si>
  <si>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</si>
  <si>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</si>
  <si>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</si>
  <si>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</si>
  <si>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</si>
  <si>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</si>
  <si>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</si>
  <si>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</si>
  <si>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</si>
  <si>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</si>
  <si>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</si>
  <si>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</si>
  <si>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</si>
  <si>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</si>
  <si>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</si>
  <si>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</si>
  <si>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</si>
  <si>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</si>
  <si>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</si>
  <si>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</si>
  <si>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</si>
  <si>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</si>
  <si>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</si>
  <si>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</si>
  <si>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</si>
  <si>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</si>
  <si>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</si>
  <si>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</si>
  <si>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</si>
  <si>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</si>
  <si>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</si>
  <si>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</si>
  <si>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</si>
  <si>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</si>
  <si>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</si>
  <si>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</si>
  <si>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</si>
  <si>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</si>
  <si>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</si>
  <si>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</si>
  <si>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</si>
  <si>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</si>
  <si>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</si>
  <si>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</si>
  <si>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</si>
  <si>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</si>
  <si>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</si>
  <si>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</si>
  <si>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</si>
  <si>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</si>
  <si>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</si>
  <si>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</si>
  <si>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</si>
  <si>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</si>
  <si>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</si>
  <si>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</si>
  <si>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</si>
  <si>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</si>
  <si>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</si>
  <si>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</si>
  <si>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</si>
  <si>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</si>
  <si>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</si>
  <si>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</si>
  <si>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</si>
  <si>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</si>
  <si>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</si>
  <si>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</si>
  <si>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</si>
  <si>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</si>
  <si>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</si>
  <si>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</si>
  <si>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</si>
  <si>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</si>
  <si>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</si>
  <si>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</si>
  <si>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</si>
  <si>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</si>
  <si>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</si>
  <si>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</si>
  <si>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</si>
  <si>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</si>
  <si>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</si>
  <si>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</si>
  <si>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</si>
  <si>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</si>
  <si>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</si>
  <si>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</si>
  <si>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</si>
  <si>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</si>
  <si>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</si>
  <si>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</si>
  <si>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</si>
  <si>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</si>
  <si>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</si>
  <si>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</si>
  <si>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</si>
  <si>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</si>
  <si>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</si>
  <si>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</si>
  <si>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</si>
  <si>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</si>
  <si>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</si>
  <si>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</si>
  <si>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</si>
  <si>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</si>
  <si>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</si>
  <si>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</si>
  <si>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</si>
  <si>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</si>
  <si>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</si>
  <si>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</si>
  <si>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</si>
  <si>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</si>
  <si>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</si>
  <si>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</si>
  <si>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</si>
  <si>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</si>
  <si>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</si>
  <si>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</si>
  <si>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</si>
  <si>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</si>
  <si>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</si>
  <si>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</si>
  <si>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</si>
  <si>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</si>
  <si>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</si>
  <si>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</si>
  <si>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</si>
  <si>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</si>
  <si>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</si>
  <si>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</si>
  <si>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</si>
  <si>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</si>
  <si>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</si>
  <si>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</si>
  <si>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</si>
  <si>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</si>
  <si>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</si>
  <si>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</si>
  <si>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</si>
  <si>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</si>
  <si>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</si>
  <si>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</si>
  <si>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</si>
  <si>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</si>
  <si>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</si>
  <si>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</si>
  <si>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</si>
  <si>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</si>
  <si>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</si>
  <si>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</si>
  <si>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</si>
  <si>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</si>
  <si>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</si>
  <si>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</si>
  <si>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</si>
  <si>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</si>
  <si>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</si>
  <si>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</si>
  <si>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</si>
  <si>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</si>
  <si>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</si>
  <si>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</si>
  <si>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</si>
  <si>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</si>
  <si>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</si>
  <si>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</si>
  <si>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</si>
  <si>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</si>
  <si>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</si>
  <si>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</si>
  <si>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</si>
  <si>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</si>
  <si>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</si>
  <si>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</si>
  <si>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</si>
  <si>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</si>
  <si>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</si>
  <si>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</si>
  <si>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</si>
  <si>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</si>
  <si>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</si>
  <si>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</si>
  <si>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</si>
  <si>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</si>
  <si>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</si>
  <si>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</si>
  <si>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</si>
  <si>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</si>
  <si>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</si>
  <si>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</si>
  <si>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</si>
  <si>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</si>
  <si>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</si>
  <si>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</si>
  <si>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</si>
  <si>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</si>
  <si>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</si>
  <si>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</si>
  <si>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</si>
  <si>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</si>
  <si>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</si>
  <si>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</si>
  <si>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</si>
  <si>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</si>
  <si>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</si>
  <si>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</si>
  <si>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</si>
  <si>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</si>
  <si>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</si>
  <si>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</si>
  <si>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</si>
  <si>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</si>
  <si>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</si>
  <si>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</si>
  <si>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</si>
  <si>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</si>
  <si>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</si>
  <si>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</si>
  <si>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</si>
  <si>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</si>
  <si>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</si>
  <si>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</si>
  <si>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</si>
  <si>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</si>
  <si>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</si>
  <si>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</si>
  <si>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</si>
  <si>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</si>
  <si>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</si>
  <si>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</si>
  <si>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</si>
  <si>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</si>
  <si>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</si>
  <si>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</si>
  <si>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</si>
  <si>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</si>
  <si>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</si>
  <si>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</si>
  <si>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</si>
  <si>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</si>
  <si>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</si>
  <si>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</si>
  <si>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</si>
  <si>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</si>
  <si>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</si>
  <si>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</si>
  <si>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</si>
  <si>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</si>
  <si>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</si>
  <si>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</si>
  <si>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</si>
  <si>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</si>
  <si>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</si>
  <si>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</si>
  <si>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</si>
  <si>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</si>
  <si>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</si>
  <si>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</si>
  <si>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</si>
  <si>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</si>
  <si>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</si>
  <si>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</si>
  <si>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</si>
  <si>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</si>
  <si>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</si>
  <si>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</si>
  <si>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</si>
  <si>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</si>
  <si>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</si>
  <si>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</si>
  <si>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</si>
  <si>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</si>
  <si>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</si>
  <si>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</si>
  <si>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</si>
  <si>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</si>
  <si>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</si>
  <si>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</si>
  <si>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</si>
  <si>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</si>
  <si>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</si>
  <si>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</si>
  <si>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</si>
  <si>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</si>
  <si>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</si>
  <si>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</si>
  <si>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</si>
  <si>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</si>
  <si>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</si>
  <si>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</si>
  <si>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</si>
  <si>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</si>
  <si>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</si>
  <si>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</si>
  <si>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</si>
  <si>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</si>
  <si>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</si>
  <si>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</si>
  <si>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</si>
  <si>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</si>
  <si>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</si>
  <si>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</si>
  <si>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</si>
  <si>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</si>
  <si>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</si>
  <si>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</si>
  <si>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</si>
  <si>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</si>
  <si>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</si>
  <si>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</si>
  <si>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</si>
  <si>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</si>
  <si>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</si>
  <si>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</si>
  <si>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</si>
  <si>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</si>
  <si>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</si>
  <si>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</si>
  <si>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</si>
  <si>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</si>
  <si>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</si>
  <si>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</si>
  <si>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</si>
  <si>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</si>
  <si>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</si>
  <si>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</si>
  <si>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</si>
  <si>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</si>
  <si>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</si>
  <si>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</si>
  <si>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</si>
  <si>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</si>
  <si>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</si>
  <si>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</si>
  <si>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</si>
  <si>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</si>
  <si>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</si>
  <si>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</si>
  <si>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</si>
  <si>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</si>
  <si>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</si>
  <si>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</si>
  <si>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</si>
  <si>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</si>
  <si>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</si>
  <si>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</si>
  <si>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</si>
  <si>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</si>
  <si>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</si>
  <si>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</si>
  <si>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</si>
  <si>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</si>
  <si>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</si>
  <si>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</si>
  <si>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</si>
  <si>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</si>
  <si>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</si>
  <si>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</si>
  <si>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</si>
  <si>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</si>
  <si>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</si>
  <si>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</si>
  <si>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</si>
  <si>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</si>
  <si>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</si>
  <si>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</si>
  <si>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</si>
  <si>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</si>
  <si>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</si>
  <si>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</si>
  <si>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</si>
  <si>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</si>
  <si>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</si>
  <si>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</si>
  <si>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</si>
  <si>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</si>
  <si>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</si>
  <si>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</si>
  <si>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</si>
  <si>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</si>
  <si>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</si>
  <si>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</si>
  <si>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</si>
  <si>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</si>
  <si>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</si>
  <si>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</si>
  <si>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</si>
  <si>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</si>
  <si>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</si>
  <si>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</si>
  <si>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</si>
  <si>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</si>
  <si>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</si>
  <si>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</si>
  <si>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</si>
  <si>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</si>
  <si>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</si>
  <si>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</si>
  <si>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</si>
  <si>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</si>
  <si>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</si>
  <si>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</si>
  <si>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</si>
  <si>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</si>
  <si>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</si>
  <si>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</si>
  <si>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</si>
  <si>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</si>
  <si>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</si>
  <si>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</si>
  <si>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</si>
  <si>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</si>
  <si>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</si>
  <si>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</si>
  <si>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</si>
  <si>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</si>
  <si>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</si>
  <si>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</si>
  <si>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</si>
  <si>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</si>
  <si>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</si>
  <si>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</si>
  <si>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</si>
  <si>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</si>
  <si>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</si>
  <si>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</si>
  <si>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</si>
  <si>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</si>
  <si>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</si>
  <si>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</si>
  <si>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</si>
  <si>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</si>
  <si>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</si>
  <si>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</si>
  <si>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</si>
  <si>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</si>
  <si>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</si>
  <si>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</si>
  <si>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</si>
  <si>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</si>
  <si>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</si>
  <si>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</si>
  <si>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</si>
  <si>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</si>
  <si>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</si>
  <si>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</si>
  <si>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</si>
  <si>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</si>
  <si>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</si>
  <si>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</si>
  <si>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</si>
  <si>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</si>
  <si>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</si>
  <si>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</si>
  <si>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</si>
  <si>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</si>
  <si>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</si>
  <si>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</si>
  <si>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</si>
  <si>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</si>
  <si>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</si>
  <si>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</si>
  <si>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</si>
  <si>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</si>
  <si>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</si>
  <si>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</si>
  <si>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</si>
  <si>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</si>
  <si>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</si>
  <si>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</si>
  <si>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</si>
  <si>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</si>
  <si>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</si>
  <si>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</si>
  <si>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</si>
  <si>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</si>
  <si>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</si>
  <si>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</si>
  <si>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</si>
  <si>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</si>
  <si>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</si>
  <si>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</si>
  <si>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</si>
  <si>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</si>
  <si>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</si>
  <si>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</si>
  <si>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</si>
  <si>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</si>
  <si>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</si>
  <si>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</si>
  <si>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</si>
  <si>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</si>
  <si>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</si>
  <si>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</si>
  <si>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</si>
  <si>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</si>
  <si>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</si>
  <si>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</si>
  <si>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</si>
  <si>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</si>
  <si>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</si>
  <si>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</si>
  <si>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</si>
  <si>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</si>
  <si>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</si>
  <si>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</si>
  <si>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</si>
  <si>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</si>
  <si>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</si>
  <si>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</si>
  <si>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</si>
  <si>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</si>
  <si>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</si>
  <si>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</si>
  <si>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</si>
  <si>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</si>
  <si>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</si>
  <si>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</si>
  <si>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</si>
  <si>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</si>
  <si>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</si>
  <si>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</si>
  <si>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</si>
  <si>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</si>
  <si>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</si>
  <si>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</si>
  <si>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</si>
  <si>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</si>
  <si>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</si>
  <si>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</si>
  <si>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</si>
  <si>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</si>
  <si>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</si>
  <si>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</si>
  <si>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</si>
  <si>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</si>
  <si>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</si>
  <si>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</si>
  <si>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</si>
  <si>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</si>
  <si>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</si>
  <si>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</si>
  <si>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</si>
  <si>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</si>
  <si>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</si>
  <si>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</si>
  <si>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</si>
  <si>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</si>
  <si>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</si>
  <si>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</si>
  <si>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</si>
  <si>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</si>
  <si>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</si>
  <si>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</si>
  <si>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</si>
  <si>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</si>
  <si>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</si>
  <si>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</si>
  <si>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</si>
  <si>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</si>
  <si>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</si>
  <si>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</si>
  <si>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</si>
  <si>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</si>
  <si>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</si>
  <si>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</si>
  <si>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</si>
  <si>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</si>
  <si>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</si>
  <si>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</si>
  <si>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</si>
  <si>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</si>
  <si>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</si>
  <si>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</si>
  <si>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</si>
  <si>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</si>
  <si>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</si>
  <si>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</si>
  <si>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</si>
  <si>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</si>
  <si>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</si>
  <si>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</si>
  <si>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</si>
  <si>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</si>
  <si>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</si>
  <si>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</si>
  <si>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</si>
  <si>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</si>
  <si>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</si>
  <si>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</si>
  <si>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</si>
  <si>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</si>
  <si>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</si>
  <si>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</si>
  <si>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</si>
  <si>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</si>
  <si>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</si>
  <si>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</si>
  <si>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</si>
  <si>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</si>
  <si>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</si>
  <si>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</si>
  <si>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</si>
  <si>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</si>
  <si>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</si>
  <si>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</si>
  <si>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</si>
  <si>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</si>
  <si>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</si>
  <si>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</si>
  <si>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</si>
  <si>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</si>
  <si>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</si>
  <si>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</si>
  <si>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</si>
  <si>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</si>
  <si>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</si>
  <si>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</si>
  <si>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</si>
  <si>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</si>
  <si>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</si>
  <si>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</si>
  <si>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</si>
  <si>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</si>
  <si>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</si>
  <si>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</si>
  <si>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</si>
  <si>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</si>
  <si>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</si>
  <si>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</si>
  <si>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</si>
  <si>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</si>
  <si>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</si>
  <si>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</si>
  <si>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</si>
  <si>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</si>
  <si>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</si>
  <si>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</si>
  <si>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</si>
  <si>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</si>
  <si>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</si>
  <si>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</si>
  <si>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</si>
  <si>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</si>
  <si>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</si>
  <si>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</si>
  <si>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</si>
  <si>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</si>
  <si>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</si>
  <si>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</si>
  <si>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</si>
  <si>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</si>
  <si>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</si>
  <si>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</si>
  <si>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</si>
  <si>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</si>
  <si>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</si>
  <si>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</si>
  <si>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</si>
  <si>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</si>
  <si>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</si>
  <si>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</si>
  <si>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</si>
  <si>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</si>
  <si>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</si>
  <si>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</si>
  <si>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</si>
  <si>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</si>
  <si>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</si>
  <si>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</si>
  <si>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</si>
  <si>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</si>
  <si>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</si>
  <si>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</si>
  <si>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</si>
  <si>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</si>
  <si>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</si>
  <si>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</si>
  <si>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</si>
  <si>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</si>
  <si>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</si>
  <si>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</si>
  <si>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</si>
  <si>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</si>
  <si>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</si>
  <si>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</si>
  <si>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</si>
  <si>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</si>
  <si>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</si>
  <si>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</si>
  <si>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</si>
  <si>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</si>
  <si>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</si>
  <si>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</si>
  <si>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</si>
  <si>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</si>
  <si>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</si>
  <si>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</si>
  <si>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</si>
  <si>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</si>
  <si>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</si>
  <si>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</si>
  <si>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</si>
  <si>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</si>
  <si>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</si>
  <si>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</si>
  <si>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</si>
  <si>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</si>
  <si>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</si>
  <si>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</si>
  <si>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</si>
  <si>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</si>
  <si>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</si>
  <si>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</si>
  <si>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</si>
  <si>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</si>
  <si>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</si>
  <si>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</si>
  <si>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</si>
  <si>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</si>
  <si>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</si>
  <si>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</si>
  <si>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</si>
  <si>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</si>
  <si>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</si>
  <si>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</si>
  <si>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</si>
  <si>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</si>
  <si>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</si>
  <si>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</si>
  <si>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</si>
  <si>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</si>
  <si>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</si>
  <si>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</si>
  <si>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</si>
  <si>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</si>
  <si>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</si>
  <si>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</si>
  <si>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</si>
  <si>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</si>
  <si>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</si>
  <si>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</si>
  <si>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</si>
  <si>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</si>
  <si>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</si>
  <si>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</si>
  <si>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</si>
  <si>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</si>
  <si>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</si>
  <si>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</si>
  <si>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</si>
  <si>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</si>
  <si>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</si>
  <si>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</si>
  <si>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</si>
  <si>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</si>
  <si>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</si>
  <si>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</si>
  <si>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</si>
  <si>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</si>
  <si>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</si>
  <si>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</si>
  <si>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</si>
  <si>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</si>
  <si>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</si>
  <si>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</si>
  <si>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</si>
  <si>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</si>
  <si>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</si>
  <si>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</si>
  <si>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</si>
  <si>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</si>
  <si>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</si>
  <si>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</si>
  <si>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</si>
  <si>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</si>
  <si>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</si>
  <si>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</si>
  <si>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</si>
  <si>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</si>
  <si>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</si>
  <si>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</si>
  <si>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</si>
  <si>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</si>
  <si>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</si>
  <si>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</si>
  <si>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</si>
  <si>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</si>
  <si>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</si>
  <si>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</si>
  <si>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</si>
  <si>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</si>
  <si>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</si>
  <si>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</si>
  <si>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</si>
  <si>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</si>
  <si>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</si>
  <si>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</si>
  <si>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</si>
  <si>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</si>
  <si>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</si>
  <si>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</si>
  <si>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</si>
  <si>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</si>
  <si>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</si>
  <si>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</si>
  <si>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</si>
  <si>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</si>
  <si>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</si>
  <si>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</si>
  <si>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</si>
  <si>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</si>
  <si>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</si>
  <si>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</si>
  <si>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</si>
  <si>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</si>
  <si>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</si>
  <si>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</si>
  <si>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</si>
  <si>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</si>
  <si>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</si>
  <si>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</si>
  <si>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</si>
  <si>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</si>
  <si>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</si>
  <si>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</si>
  <si>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</si>
  <si>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</si>
  <si>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</si>
  <si>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</si>
  <si>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</si>
  <si>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</si>
  <si>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</si>
  <si>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</si>
  <si>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</si>
  <si>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</si>
  <si>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</si>
  <si>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</si>
  <si>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</si>
  <si>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</si>
  <si>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</si>
  <si>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</si>
  <si>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</si>
  <si>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</si>
  <si>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</si>
  <si>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</si>
  <si>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</si>
  <si>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</si>
  <si>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</si>
  <si>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</si>
  <si>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</si>
  <si>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</si>
  <si>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</si>
  <si>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</si>
  <si>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</si>
  <si>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</si>
  <si>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</si>
  <si>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</si>
  <si>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</si>
  <si>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</si>
  <si>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</si>
  <si>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</si>
  <si>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</si>
  <si>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</si>
  <si>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</si>
  <si>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</si>
  <si>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</si>
  <si>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</si>
  <si>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</si>
  <si>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</si>
  <si>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</si>
  <si>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</si>
  <si>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</si>
  <si>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</si>
  <si>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</si>
  <si>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</si>
  <si>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</si>
  <si>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</si>
  <si>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</si>
  <si>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</si>
  <si>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</si>
  <si>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</si>
  <si>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</si>
  <si>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</si>
  <si>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</si>
  <si>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</si>
  <si>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</si>
  <si>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</si>
  <si>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</si>
  <si>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</si>
  <si>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</si>
  <si>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</si>
  <si>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</si>
  <si>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</si>
  <si>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</si>
  <si>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</si>
  <si>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</si>
  <si>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</si>
  <si>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</si>
  <si>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</si>
  <si>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</si>
  <si>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</si>
  <si>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</si>
  <si>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</si>
  <si>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</si>
  <si>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</si>
  <si>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</si>
  <si>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</si>
  <si>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</si>
  <si>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</si>
  <si>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</si>
  <si>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</si>
  <si>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</si>
  <si>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</si>
  <si>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</si>
  <si>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</si>
  <si>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</si>
  <si>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</si>
  <si>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</si>
  <si>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</si>
  <si>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</si>
  <si>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</si>
  <si>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</si>
  <si>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</si>
  <si>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</si>
  <si>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</si>
  <si>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</si>
  <si>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</si>
  <si>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</si>
  <si>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</si>
  <si>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</si>
  <si>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</si>
  <si>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</si>
  <si>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</si>
  <si>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</si>
  <si>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</si>
  <si>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</si>
  <si>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</si>
  <si>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</si>
  <si>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</si>
  <si>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</si>
  <si>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</si>
  <si>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</si>
  <si>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</si>
  <si>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</si>
  <si>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</si>
  <si>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</si>
  <si>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</si>
  <si>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</si>
  <si>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</si>
  <si>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</si>
  <si>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</si>
  <si>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</si>
  <si>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</si>
  <si>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</si>
  <si>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</si>
  <si>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</si>
  <si>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</si>
  <si>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</si>
  <si>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</si>
  <si>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</si>
  <si>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</si>
  <si>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</si>
  <si>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</si>
  <si>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</si>
  <si>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</si>
  <si>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</si>
  <si>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</si>
  <si>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</si>
  <si>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</si>
  <si>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</si>
  <si>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</si>
  <si>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</si>
  <si>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</si>
  <si>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</si>
  <si>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</si>
  <si>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</si>
  <si>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</si>
  <si>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</si>
  <si>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</si>
  <si>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</si>
  <si>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PCM-20251106-00000846</t>
  </si>
  <si>
    <t xml:space="preserve">EM team on the way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</si>
  <si>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</si>
  <si>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</si>
  <si>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</si>
  <si>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</si>
  <si>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</si>
  <si>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</si>
  <si>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</si>
  <si>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</si>
  <si>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</si>
  <si>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</si>
  <si>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</si>
  <si>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</si>
  <si>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</si>
  <si>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</si>
  <si>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</si>
  <si>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</si>
  <si>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</si>
  <si>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</si>
  <si>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</si>
  <si>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</si>
  <si>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</si>
  <si>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</si>
  <si>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</si>
  <si>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</si>
  <si>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</si>
  <si>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</si>
  <si>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</si>
  <si>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</si>
  <si>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</si>
  <si>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</si>
  <si>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</si>
  <si>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</si>
  <si>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</si>
  <si>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</si>
  <si>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</si>
  <si>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</si>
  <si>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</si>
  <si>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</si>
  <si>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</si>
  <si>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</si>
  <si>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</si>
  <si>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</si>
  <si>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</si>
  <si>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</si>
  <si>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</si>
  <si>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</si>
  <si>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</si>
  <si>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</si>
  <si>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</si>
  <si>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</si>
  <si>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</si>
  <si>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</si>
  <si>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</si>
  <si>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</si>
  <si>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</si>
  <si>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</si>
  <si>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</si>
  <si>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</si>
  <si>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</si>
  <si>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</si>
  <si>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</si>
  <si>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</si>
  <si>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</si>
  <si>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</si>
  <si>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</si>
  <si>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</si>
  <si>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</si>
  <si>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</si>
  <si>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</si>
  <si>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</si>
  <si>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</si>
  <si>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</si>
  <si>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</si>
  <si>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</si>
  <si>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</si>
  <si>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</si>
  <si>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</si>
  <si>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</si>
  <si>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</si>
  <si>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</si>
  <si>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</si>
  <si>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</si>
  <si>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</si>
  <si>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</si>
  <si>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</si>
  <si>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</si>
  <si>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</si>
  <si>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</si>
  <si>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PCM-20251106-00000791</t>
  </si>
  <si>
    <t>EM team on the way need  40 mins</t>
  </si>
  <si>
    <t>No PCM</t>
  </si>
  <si>
    <t>EM team on the way need 40 mins</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</si>
  <si>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</si>
  <si>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</si>
  <si>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</si>
  <si>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</si>
  <si>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</si>
  <si>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</si>
  <si>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</si>
  <si>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</si>
  <si>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 xml:space="preserve">Team facing access issue as Neighbors stop the team to connect PG // EM team at site checking </t>
  </si>
  <si>
    <t xml:space="preserve">TT-20251106-00701 </t>
  </si>
  <si>
    <t xml:space="preserve">EM team at site checking </t>
  </si>
  <si>
    <t>PCM-20251106-00000561</t>
  </si>
  <si>
    <t>site down again / team on the way ETA 60 mins</t>
  </si>
  <si>
    <t>PCM-20251106-00000893</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</si>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</sst>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7" totalsRowShown="0" headerRowDxfId="158" dataDxfId="157" headerRowBorderDxfId="155" tableBorderDxfId="156" totalsRowBorderDxfId="154">
  <autoFilter ref="A1:L8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32" dataDxfId="31" headerRowBorderDxfId="29" tableBorderDxfId="30" totalsRowBorderDxfId="28">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1" totalsRowShown="0" headerRowDxfId="15" dataDxfId="14" headerRowBorderDxfId="12" tableBorderDxfId="13">
  <autoFilter ref="A1:L3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7"/>
  <sheetViews>
    <sheetView workbookViewId="0">
      <selection activeCell="A12" sqref="A12"/>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304.51610324074136</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1.0614157407399034</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2</v>
      </c>
      <c r="D4" s="123" t="s">
        <v>21634</v>
      </c>
      <c r="E4" s="124" t="s">
        <v>39021</v>
      </c>
      <c r="F4" s="125">
        <v>45967.443009259259</v>
      </c>
      <c r="G4" s="126">
        <f ca="1">IFERROR(NOW()-F4,"")</f>
        <v>2.1519907408219296E-2</v>
      </c>
      <c r="H4" s="125">
        <v>45967.436238425929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45967.464529166667</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45967.464529166667</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45967.464529166667</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45967.464529166667</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45967.464529166667</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45967.464529166667</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45967.464529166667</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45967.464529166667</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45967.464529166667</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45967.464529166667</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45967.464529166667</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45967.464529166667</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45967.464529166667</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45967.464529166667</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45967.464529166667</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45967.464529166667</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45967.464529166667</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45967.464529166667</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45967.464529166667</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45967.464529166667</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45967.464529166667</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45967.464529166667</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45967.464529166667</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45967.464529166667</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45967.464529166667</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45967.464529166667</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45967.464529166667</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45967.464529166667</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45967.464529166667</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45967.464529166667</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45967.464529166667</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45967.464529166667</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45967.464529166667</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45967.464529166667</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45967.464529166667</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45967.464529166667</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45967.464529166667</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45967.464529166667</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45967.464529166667</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45967.464529166667</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45967.464529166667</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45967.464529166667</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45967.464529166667</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45967.464529166667</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45967.464529166667</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45967.464529166667</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45967.464529166667</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45967.464529166667</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45967.464529166667</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45967.464529166667</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45967.464529166667</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45967.464529166667</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45967.464529166667</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45967.464529166667</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45967.464529166667</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45967.464529166667</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45967.464529166667</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45967.464529166667</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45967.464529166667</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45967.464529166667</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45967.464529166667</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45967.464529166667</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45967.464529166667</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45967.464529166667</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45967.464529166667</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45967.464529166667</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45967.464529166667</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45967.464529166667</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45967.464529166667</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45967.464529166667</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45967.464529166667</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45967.464529166667</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45967.464529166667</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45967.464529166667</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45967.464529166667</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45967.464529166667</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45967.464529166667</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45967.464529166667</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45967.464529166667</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45967.464529166667</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45967.464529166667</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45967.464529166667</v>
      </c>
      <c r="H86" s="125"/>
      <c r="I86" s="123" t="str">
        <f>IFERROR(VLOOKUP(D86,DB!A:F,6,0),"")</f>
        <v/>
      </c>
      <c r="J86" s="123" t="str">
        <f>IFERROR(VLOOKUP(D86,DB!A:G,7,0),"")</f>
        <v/>
      </c>
      <c r="K86" s="127"/>
      <c r="L86" s="128" t="str">
        <f>IFERROR(VLOOKUP(D86,DB!A:I,9,0),"")</f>
        <v/>
      </c>
    </row>
    <row r="87" spans="1:12" ht="15" customHeight="1">
      <c r="A87" s="131"/>
      <c r="B87" s="132" t="str">
        <f>IFERROR(VLOOKUP(D87,DB!A:K,11,0),"")</f>
        <v/>
      </c>
      <c r="C87" s="132"/>
      <c r="D87" s="132"/>
      <c r="E87" s="133"/>
      <c r="F87" s="134"/>
      <c r="G87" s="135">
        <f ca="1">IFERROR(NOW()-F87,"")</f>
        <v>45967.464529166667</v>
      </c>
      <c r="H87" s="134"/>
      <c r="I87" s="132" t="str">
        <f>IFERROR(VLOOKUP(D87,DB!A:F,6,0),"")</f>
        <v/>
      </c>
      <c r="J87" s="132" t="str">
        <f>IFERROR(VLOOKUP(D87,DB!A:G,7,0),"")</f>
        <v/>
      </c>
      <c r="K87" s="136"/>
      <c r="L87" s="137" t="str">
        <f>IFERROR(VLOOKUP(D87,DB!A:I,9,0),"")</f>
        <v/>
      </c>
    </row>
  </sheetData>
  <customSheetViews>
    <customSheetView guid="{F6042A99-DD27-4453-835D-0834D95730CC}" filter="1" showAutoFilter="1">
      <pageMargins left="0" right="0" top="0" bottom="0" header="0" footer="0"/>
      <autoFilter ref="B1:M1" xr:uid="{5B239897-67E2-4ED0-812B-A8E13FEE6003}"/>
    </customSheetView>
  </customSheetViews>
  <dataValidations count="2">
    <dataValidation allowBlank="1" showInputMessage="1" showErrorMessage="1" sqref="E1" xr:uid="{5DBA255D-CDD9-49FB-AD3C-AF70AB4EE696}"/>
    <dataValidation type="list" allowBlank="1" showInputMessage="1" showErrorMessage="1" sqref="E2:E8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142.46469120370602</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45967.464529166667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45967.464529166667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45967.464529166667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45967.464529166667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45967.464529166667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45967.464529166667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45967.464529166667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45967.464529166667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45967.464529166667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45967.464529166667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45967.464529166667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45967.464529166667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45967.464529166667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45967.464529166667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45967.464529166667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45967.464529166667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45967.464529166667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45967.464529166667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45967.464529166667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45967.464529166667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45967.464529166667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45967.464529166667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45967.464529166667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45967.464529166667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45967.464529166667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45967.464529166667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45967.464529166667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45967.464529166667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45967.464529166667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45967.464529166667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45967.464529166667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45967.464529166667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45967.464529166667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45967.464529166667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45967.464529166667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45967.464529166667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45967.464529166667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45967.464529166667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45967.464529166667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45967.464529166667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45967.464529166667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45967.464529166667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45967.464529166667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45967.464529166667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45967.464529166667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45967.464529166667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45967.464529166667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45967.464529166667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45967.464529166667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45967.464529166667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45967.464529166667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45967.464529166667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45967.464529166667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45967.464529166667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45967.464529166667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45967.464529166667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45967.464529166667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45967.464529166667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45967.464529166667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45967.464529166667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45967.464529166667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45967.464529166667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45967.464529166667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45967.464529166667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45967.464529166667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45967.464529166667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45967.464529166667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45967.464529166667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45967.464529166667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45967.464529166667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45967.464529166667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45967.464529166667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45967.464529166667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45967.464529166667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45967.464529166667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45967.464529166667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45967.464529166667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45967.464529166667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45967.464529166667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45967.464529166667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45967.464529166667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45967.464529166667</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45967.464529166667</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45967.464529166667</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45967.464529166667</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45967.464529166667</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45967.464529166667</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45967.464529166667</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45967.464529166667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45967.464529166667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45967.464529166667</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45967.464529166667</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45967.464529166667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45967.464529166667</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45967.464529166667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45967.464529166667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45967.464529166667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45967.464529166667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45967.464529166667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45967.464529166667</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45967.464529166667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45967.464529166667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45967.464529166667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45967.464529166667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45967.464529166667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45967.464529166667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45967.464529166667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45967.464529166667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45967.464529166667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45967.464529166667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45967.464529166667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45967.464529166667</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45967.464529166667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45967.464529166667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45967.464529166667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45967.464529166667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45967.464529166667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45967.464529166667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45967.464529166667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45967.464529166667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45967.464529166667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45967.464529166667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45967.464529166667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45967.464529166667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45967.464529166667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45967.464529166667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45967.464529166667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45967.464529166667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45967.464529166667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45967.464529166667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45967.464529166667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45967.464529166667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45967.464529166667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45967.464529166667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45967.464529166667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45967.464529166667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45967.464529166667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45967.464529166667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45967.464529166667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45967.464529166667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45967.464529166667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45967.464529166667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45967.464529166667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45967.464529166667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45967.464529166667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45967.464529166667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45967.464529166667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45967.464529166667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45967.464529166667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45967.464529166667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45967.464529166667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45967.464529166667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45967.464529166667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45967.464529166667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45967.464529166667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45967.464529166667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45967.464529166667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45967.464529166667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45967.464529166667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45967.464529166667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45967.464529166667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45967.464529166667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45967.464529166667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45967.464529166667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45967.464529166667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45967.464529166667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45967.464529166667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45967.464529166667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45967.464529166667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45967.464529166667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45967.464529166667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45967.464529166667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45967.464529166667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45967.464529166667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45967.464529166667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45967.464529166667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45967.464529166667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45967.464529166667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45967.464529166667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45967.464529166667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45967.464529166667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45967.464529166667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45967.464529166667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45967.464529166667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45967.464529166667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45967.464529166667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45967.464529166667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45967.464529166667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45967.464529166667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45967.464529166667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45967.464529166667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45967.464529166667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45967.464529166667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45967.464529166667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45967.464529166667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45967.464529166667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45967.464529166667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45967.464529166667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45967.464529166667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45967.464529166667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45967.464529166667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45967.464529166667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45967.464529166667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45967.464529166667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45967.464529166667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45967.464529166667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45967.464529166667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45967.464529166667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45967.464529166667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45967.464529166667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45967.464529166667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45967.464529166667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45967.464529166667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45967.464529166667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45967.464529166667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45967.464529166667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45967.464529166667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45967.464529166667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45967.464529166667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45967.464529166667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45967.464529166667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45967.464529166667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45967.464529166667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45967.464529166667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45967.464529166667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45967.464529166667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45967.464529166667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45967.464529166667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45967.464529166667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45967.464529166667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45967.464529166667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45967.464529166667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45967.464529166667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45967.464529166667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45967.464529166667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45967.464529166667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45967.464529166667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45967.464529166667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45967.464529166667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45967.464529166667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45967.464529166667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45967.464529166667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45967.464529166667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45967.464529166667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45967.464529166667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45967.464529166667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45967.464529166667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45967.464529166667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45967.464529166667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45967.464529166667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45967.464529166667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45967.464529166667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45967.464529166667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45967.464529166667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45967.464529166667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45967.464529166667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45967.464529166667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45967.464529166667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45967.464529166667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45967.464529166667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45967.464529166667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45967.464529166667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45967.464529166667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45967.464529166667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45967.464529166667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45967.464529166667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45967.464529166667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45967.464529166667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45967.464529166667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45967.464529166667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45967.464529166667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45967.464529166667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45967.464529166667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45967.464529166667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45967.464529166667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45967.464529166667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45967.464529166667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45967.464529166667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45967.464529166667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45967.464529166667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45967.464529166667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45967.464529166667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45967.464529166667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45967.464529166667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45967.464529166667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45967.464529166667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45967.464529166667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45967.464529166667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45967.464529166667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45967.464529166667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45967.464529166667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45967.464529166667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45967.464529166667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45967.464529166667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45967.464529166667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45967.464529166667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45967.464529166667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45967.464529166667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45967.464529166667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45967.464529166667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45967.464529166667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45967.464529166667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45967.464529166667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45967.464529166667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45967.464529166667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45967.464529166667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45967.464529166667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45967.464529166667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45967.464529166667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45967.464529166667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45967.464529166667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45967.464529166667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45967.464529166667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45967.464529166667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45967.464529166667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45967.464529166667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45967.464529166667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45967.464529166667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45967.464529166667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45967.464529166667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45967.464529166667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45967.464529166667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45967.464529166667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45967.464529166667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45967.464529166667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45967.464529166667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45967.464529166667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45967.464529166667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45967.464529166667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45967.464529166667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45967.464529166667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45967.464529166667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45967.464529166667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45967.464529166667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45967.464529166667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45967.464529166667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45967.464529166667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45967.464529166667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45967.464529166667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45967.464529166667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45967.464529166667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45967.464529166667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45967.464529166667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45967.464529166667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45967.464529166667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45967.464529166667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45967.464529166667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45967.464529166667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45967.464529166667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45967.464529166667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45967.464529166667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45967.464529166667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45967.464529166667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45967.464529166667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45967.464529166667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45967.464529166667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45967.464529166667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45967.464529166667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45967.464529166667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45967.464529166667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45967.464529166667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45967.464529166667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45967.464529166667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45967.464529166667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45967.464529166667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45967.464529166667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45967.464529166667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45967.464529166667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45967.464529166667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45967.464529166667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45967.464529166667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45967.464529166667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45967.464529166667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45967.464529166667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45967.464529166667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45967.464529166667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45967.464529166667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45967.464529166667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45967.464529166667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45967.464529166667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45967.464529166667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45967.464529166667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45967.464529166667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45967.464529166667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45967.464529166667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45967.464529166667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45967.464529166667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45967.464529166667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45967.464529166667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45967.464529166667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45967.464529166667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45967.464529166667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45967.464529166667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45967.464529166667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45967.464529166667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45967.464529166667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45967.464529166667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45967.464529166667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45967.464529166667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45967.464529166667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45967.464529166667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45967.464529166667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45967.464529166667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45967.464529166667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45967.464529166667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45967.464529166667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45967.464529166667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45967.464529166667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45967.464529166667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45967.464529166667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45967.464529166667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45967.464529166667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45967.464529166667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45967.464529166667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45967.464529166667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45967.464529166667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45967.464529166667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45967.464529166667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45967.464529166667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45967.464529166667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45967.464529166667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45967.464529166667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45967.464529166667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45967.464529166667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45967.464529166667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45967.464529166667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45967.464529166667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45967.464529166667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45967.464529166667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45967.464529166667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45967.464529166667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45967.464529166667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45967.464529166667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45967.464529166667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45967.464529166667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45967.464529166667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45967.464529166667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45967.464529166667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45967.464529166667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45967.464529166667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45967.464529166667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45967.464529166667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45967.464529166667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45967.464529166667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45967.464529166667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45967.464529166667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45967.464529166667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45967.464529166667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45967.464529166667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45967.464529166667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45967.464529166667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45967.464529166667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45967.464529166667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45967.464529166667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45967.464529166667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45967.464529166667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45967.464529166667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45967.464529166667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45967.464529166667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45967.464529166667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45967.464529166667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45967.464529166667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45967.464529166667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45967.464529166667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45967.464529166667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45967.464529166667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45967.464529166667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45967.464529166667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45967.464529166667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45967.464529166667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45967.464529166667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45967.464529166667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45967.464529166667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45967.464529166667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45967.464529166667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45967.464529166667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45967.464529166667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45967.464529166667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45967.464529166667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45967.464529166667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45967.464529166667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45967.464529166667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45967.464529166667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45967.464529166667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45967.464529166667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45967.464529166667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45967.464529166667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45967.464529166667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45967.464529166667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45967.464529166667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45967.464529166667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45967.464529166667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45967.464529166667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45967.464529166667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45967.464529166667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45967.464529166667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45967.464529166667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45967.464529166667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45967.464529166667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45967.464529166667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45967.464529166667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45967.464529166667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45967.464529166667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45967.464529166667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45967.464529166667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45967.464529166667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45967.464529166667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45967.464529166667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45967.464529166667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45967.464529166667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45967.464529166667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45967.464529166667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45967.464529166667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45967.464529166667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45967.464529166667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45967.464529166667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45967.464529166667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45967.464529166667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45967.464529166667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45967.464529166667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45967.464529166667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45967.464529166667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45967.464529166667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45967.464529166667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45967.464529166667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45967.464529166667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45967.464529166667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45967.464529166667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45967.464529166667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45967.464529166667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45967.464529166667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45967.464529166667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45967.464529166667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45967.464529166667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45967.464529166667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45967.464529166667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45967.464529166667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45967.464529166667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45967.464529166667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45967.464529166667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45967.464529166667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45967.464529166667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45967.464529166667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45967.464529166667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45967.464529166667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45967.464529166667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45967.464529166667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45967.464529166667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45967.464529166667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45967.464529166667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45967.464529166667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45967.464529166667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45967.464529166667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45967.464529166667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45967.464529166667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45967.464529166667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45967.464529166667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45967.464529166667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45967.464529166667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45967.464529166667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45967.464529166667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45967.464529166667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45967.464529166667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45967.464529166667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45967.464529166667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45967.464529166667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45967.464529166667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45967.464529166667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45967.464529166667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45967.464529166667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45967.464529166667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45967.464529166667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45967.464529166667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45967.464529166667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45967.464529166667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45967.464529166667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45967.464529166667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45967.464529166667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45967.464529166667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45967.464529166667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45967.464529166667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45967.464529166667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45967.464529166667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45967.464529166667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45967.464529166667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45967.464529166667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45967.464529166667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45967.464529166667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45967.464529166667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45967.464529166667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45967.464529166667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45967.464529166667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45967.464529166667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45967.464529166667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45967.464529166667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45967.464529166667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45967.464529166667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45967.464529166667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45967.464529166667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45967.464529166667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45967.464529166667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45967.464529166667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45967.464529166667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45967.464529166667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45967.464529166667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45967.464529166667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45967.464529166667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45967.464529166667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45967.464529166667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45967.464529166667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45967.464529166667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45967.464529166667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45967.464529166667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45967.464529166667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45967.464529166667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45967.464529166667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45967.464529166667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45967.464529166667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45967.464529166667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45967.464529166667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45967.464529166667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45967.464529166667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45967.464529166667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45967.464529166667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45967.464529166667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45967.464529166667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45967.464529166667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45967.464529166667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45967.464529166667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45967.464529166667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45967.464529166667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45967.464529166667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45967.464529166667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45967.464529166667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45967.464529166667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45967.464529166667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45967.464529166667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45967.464529166667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45967.464529166667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45967.464529166667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45967.464529166667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45967.464529166667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45967.464529166667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45967.464529166667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45967.464529166667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45967.464529166667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45967.464529166667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45967.464529166667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45967.464529166667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45967.464529166667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45967.464529166667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45967.464529166667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45967.464529166667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45967.464529166667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45967.464529166667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45967.464529166667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45967.464529166667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45967.464529166667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45967.464529166667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45967.464529166667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45967.464529166667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45967.464529166667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45967.464529166667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45967.464529166667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45967.464529166667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45967.464529166667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45967.464529166667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45967.464529166667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45967.464529166667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45967.464529166667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45967.464529166667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45967.464529166667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45967.464529166667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45967.464529166667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45967.464529166667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45967.464529166667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45967.464529166667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45967.464529166667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45967.464529166667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45967.464529166667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45967.464529166667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45967.464529166667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45967.464529166667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45967.464529166667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45967.464529166667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45967.464529166667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45967.464529166667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45967.464529166667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45967.464529166667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45967.464529166667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45967.464529166667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45967.464529166667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45967.464529166667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45967.464529166667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45967.464529166667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45967.464529166667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45967.464529166667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45967.464529166667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45967.464529166667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45967.464529166667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45967.464529166667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45967.464529166667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45967.464529166667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45967.464529166667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45967.464529166667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45967.464529166667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45967.464529166667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45967.464529166667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45967.464529166667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45967.464529166667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45967.464529166667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45967.464529166667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45967.464529166667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45967.464529166667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45967.464529166667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45967.464529166667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45967.464529166667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45967.464529166667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45967.464529166667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45967.464529166667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45967.464529166667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45967.464529166667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45967.464529166667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45967.464529166667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45967.464529166667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45967.464529166667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45967.464529166667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45967.464529166667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45967.464529166667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45967.464529166667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45967.464529166667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45967.464529166667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45967.464529166667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45967.464529166667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45967.464529166667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45967.464529166667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45967.464529166667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45967.464529166667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45967.464529166667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45967.464529166667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45967.464529166667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45967.464529166667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45967.464529166667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45967.464529166667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45967.464529166667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45967.464529166667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45967.464529166667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45967.464529166667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45967.464529166667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45967.464529166667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45967.464529166667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45967.464529166667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45967.464529166667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45967.464529166667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45967.464529166667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45967.464529166667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45967.464529166667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45967.464529166667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45967.464529166667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45967.464529166667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45967.464529166667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45967.464529166667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45967.464529166667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45967.464529166667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45967.464529166667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45967.464529166667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45967.464529166667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45967.464529166667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45967.464529166667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45967.464529166667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45967.464529166667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45967.464529166667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45967.464529166667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45967.464529166667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45967.464529166667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45967.464529166667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45967.464529166667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45967.464529166667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45967.464529166667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45967.464529166667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45967.464529166667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45967.464529166667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45967.464529166667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45967.464529166667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45967.464529166667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45967.464529166667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45967.464529166667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45967.464529166667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45967.464529166667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45967.464529166667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45967.464529166667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45967.464529166667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45967.464529166667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45967.464529166667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45967.464529166667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45967.464529166667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45967.464529166667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45967.464529166667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45967.464529166667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45967.464529166667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45967.464529166667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45967.464529166667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45967.464529166667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45967.464529166667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45967.464529166667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45967.464529166667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45967.464529166667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45967.464529166667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45967.464529166667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45967.464529166667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45967.464529166667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45967.464529166667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45967.464529166667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45967.464529166667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45967.464529166667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45967.464529166667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45967.464529166667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45967.464529166667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45967.464529166667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45967.464529166667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45967.464529166667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45967.464529166667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45967.464529166667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45967.464529166667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45967.464529166667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45967.464529166667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45967.464529166667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45967.464529166667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45967.464529166667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45967.464529166667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45967.464529166667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45967.464529166667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45967.464529166667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45967.464529166667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45967.464529166667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45967.464529166667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45967.464529166667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45967.464529166667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45967.464529166667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45967.464529166667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45967.464529166667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45967.464529166667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45967.464529166667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45967.464529166667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45967.464529166667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45967.464529166667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45967.464529166667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45967.464529166667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45967.464529166667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45967.464529166667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45967.464529166667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45967.464529166667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45967.464529166667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45967.464529166667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45967.464529166667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45967.464529166667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45967.464529166667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45967.464529166667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45967.464529166667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45967.464529166667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45967.464529166667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45967.464529166667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45967.464529166667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45967.464529166667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45967.464529166667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45967.464529166667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45967.464529166667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45967.464529166667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45967.464529166667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45967.464529166667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45967.464529166667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45967.464529166667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45967.464529166667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45967.464529166667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45967.464529166667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45967.464529166667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45967.464529166667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45967.464529166667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45967.464529166667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45967.464529166667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45967.464529166667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45967.464529166667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45967.464529166667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45967.464529166667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45967.464529166667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45967.464529166667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45967.464529166667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45967.464529166667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45967.464529166667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45967.464529166667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45967.464529166667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45967.464529166667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45967.464529166667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45967.464529166667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45967.464529166667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45967.464529166667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45967.464529166667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45967.464529166667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45967.464529166667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45967.464529166667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45967.464529166667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45967.464529166667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45967.464529166667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45967.464529166667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45967.464529166667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45967.464529166667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45967.464529166667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45967.464529166667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45967.464529166667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45967.464529166667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45967.464529166667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45967.464529166667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45967.464529166667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45967.464529166667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45967.464529166667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45967.464529166667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45967.464529166667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45967.464529166667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45967.464529166667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45967.464529166667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45967.464529166667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45967.464529166667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45967.464529166667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45967.464529166667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45967.464529166667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45967.464529166667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45967.464529166667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45967.464529166667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45967.464529166667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45967.464529166667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45967.464529166667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45967.464529166667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45967.464529166667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45967.464529166667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45967.464529166667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45967.464529166667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45967.464529166667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45967.464529166667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45967.464529166667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45967.464529166667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45967.464529166667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45967.464529166667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45967.464529166667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45967.464529166667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45967.464529166667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45967.464529166667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45967.464529166667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45967.464529166667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45967.464529166667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45967.464529166667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45967.464529166667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45967.464529166667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45967.464529166667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45967.464529166667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45967.464529166667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45967.464529166667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45967.464529166667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45967.464529166667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45967.464529166667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45967.464529166667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45967.464529166667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45967.464529166667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45967.464529166667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45967.464529166667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45967.464529166667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45967.464529166667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45967.464529166667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45967.464529166667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45967.464529166667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45967.464529166667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45967.464529166667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45967.464529166667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45967.464529166667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45967.464529166667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45967.464529166667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45967.464529166667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45967.464529166667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45967.464529166667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45967.464529166667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45967.464529166667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45967.464529166667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45967.464529166667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45967.464529166667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45967.464529166667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45967.464529166667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45967.464529166667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45967.464529166667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45967.464529166667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45967.464529166667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45967.464529166667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45967.464529166667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45967.464529166667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45967.464529166667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45967.464529166667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45967.464529166667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45967.464529166667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45967.464529166667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45967.464529166667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45967.464529166667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45967.464529166667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45967.464529166667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45967.464529166667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45967.464529166667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45967.464529166667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45967.464529166667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45967.464529166667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45967.464529166667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45967.464529166667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45967.464529166667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45967.464529166667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45967.464529166667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45967.464529166667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45967.464529166667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45967.464529166667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45967.464529166667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45967.464529166667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45967.464529166667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45967.464529166667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45967.464529166667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45967.464529166667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45967.464529166667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45967.464529166667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45967.464529166667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45967.464529166667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45967.464529166667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45967.464529166667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45967.464529166667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45967.464529166667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45967.464529166667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45967.464529166667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45967.464529166667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45967.464529166667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45967.464529166667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45967.464529166667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45967.464529166667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45967.464529166667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45967.464529166667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45967.464529166667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45967.464529166667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45967.464529166667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45967.464529166667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45967.464529166667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45967.464529166667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45967.464529166667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45967.464529166667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45967.464529166667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45967.464529166667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45967.464529166667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45967.464529166667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45967.464529166667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45967.464529166667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45967.464529166667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45967.464529166667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45967.464529166667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45967.464529166667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45967.464529166667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45967.464529166667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45967.464529166667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45967.464529166667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45967.464529166667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45967.464529166667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45967.464529166667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45967.464529166667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45967.464529166667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45967.464529166667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45967.464529166667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45967.464529166667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45967.464529166667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45967.464529166667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45967.464529166667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45967.464529166667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45967.464529166667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45967.464529166667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45967.464529166667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45967.464529166667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45967.464529166667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45967.464529166667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45967.464529166667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45967.464529166667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45967.464529166667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45967.464529166667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45967.464529166667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45967.464529166667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45967.464529166667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45967.464529166667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45967.464529166667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45967.464529166667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45967.464529166667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45967.464529166667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45967.464529166667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45967.464529166667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45967.464529166667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45967.464529166667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45967.464529166667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45967.464529166667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45967.464529166667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45967.464529166667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45967.464529166667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45967.464529166667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45967.464529166667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45967.464529166667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45967.464529166667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45967.464529166667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45967.464529166667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45967.464529166667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45967.464529166667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45967.464529166667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45967.464529166667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45967.464529166667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45967.464529166667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45967.464529166667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45967.464529166667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45967.464529166667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45967.464529166667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45967.464529166667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45967.464529166667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45967.464529166667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45967.464529166667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45967.464529166667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45967.464529166667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45967.464529166667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45967.464529166667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45967.464529166667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45967.464529166667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45967.464529166667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45967.464529166667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45967.464529166667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45967.464529166667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45967.464529166667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45967.464529166667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45967.464529166667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45967.464529166667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45967.464529166667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45967.464529166667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45967.464529166667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45967.464529166667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45967.464529166667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45967.464529166667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45967.464529166667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45967.464529166667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45967.464529166667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45967.464529166667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45967.464529166667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45967.464529166667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45967.464529166667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45967.464529166667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45967.464529166667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45967.464529166667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45967.464529166667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45967.464529166667</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45967.464529166667</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263.9838115740713</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6.9297685186029412E-2</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1</v>
      </c>
      <c r="D4" s="92" t="s">
        <v>36063</v>
      </c>
      <c r="E4" s="95" t="s">
        <v>39021</v>
      </c>
      <c r="F4" s="112">
        <v>45967.424571759257</v>
      </c>
      <c r="G4" s="113">
        <f ca="1">IFERROR(NOW()-F4,"")</f>
        <v>3.9957407410838641E-2</v>
      </c>
      <c r="H4" s="112">
        <v>45967.416932870372</v>
      </c>
      <c r="I4" s="108" t="str">
        <f>IFERROR(VLOOKUP(D4,DB!A:F,6,0),"")</f>
        <v>SCECO</v>
      </c>
      <c r="J4" s="108" t="str">
        <f>IFERROR(VLOOKUP(D4,DB!A:G,7,0),"")</f>
        <v>No BB Shifted</v>
      </c>
      <c r="K4" s="114" t="s">
        <v>39116</v>
      </c>
      <c r="L4" s="110" t="str">
        <f>IFERROR(VLOOKUP(D4,DB!A:I,9,0),"")</f>
        <v>Latis</v>
      </c>
    </row>
    <row r="5" spans="1:16" ht="15" customHeight="1">
      <c r="A5" s="108" t="s">
        <v>39117</v>
      </c>
      <c r="B5" s="108" t="str">
        <f>IFERROR(VLOOKUP(D5,DB!A:K,11,0),"")</f>
        <v>R4</v>
      </c>
      <c r="C5" s="109">
        <v>1</v>
      </c>
      <c r="D5" s="92" t="s">
        <v>36467</v>
      </c>
      <c r="E5" s="95" t="s">
        <v>39021</v>
      </c>
      <c r="F5" s="112">
        <v>45967.4218287037</v>
      </c>
      <c r="G5" s="113">
        <f ca="1">IFERROR(NOW()-F5,"")</f>
        <v>4.2700462967331987E-2</v>
      </c>
      <c r="H5" s="112">
        <v>45967.4218287037</v>
      </c>
      <c r="I5" s="108" t="str">
        <f>IFERROR(VLOOKUP(D5,DB!A:F,6,0),"")</f>
        <v>Generator-SG</v>
      </c>
      <c r="J5" s="108" t="str">
        <f>IFERROR(VLOOKUP(D5,DB!A:G,7,0),"")</f>
        <v>Dead</v>
      </c>
      <c r="K5" s="114" t="s">
        <v>39118</v>
      </c>
      <c r="L5" s="110" t="str">
        <f>IFERROR(VLOOKUP(D5,DB!A:I,9,0),"")</f>
        <v>Latis</v>
      </c>
    </row>
    <row r="6" spans="1:16" ht="15" customHeight="1">
      <c r="A6" s="108" t="s">
        <v>39117</v>
      </c>
      <c r="B6" s="108" t="str">
        <f>IFERROR(VLOOKUP(D6,DB!A:K,11,0),"")</f>
        <v>R4</v>
      </c>
      <c r="C6" s="109">
        <v>2</v>
      </c>
      <c r="D6" s="92" t="s">
        <v>36782</v>
      </c>
      <c r="E6" s="95" t="s">
        <v>39021</v>
      </c>
      <c r="F6" s="112"/>
      <c r="G6" s="113">
        <f ca="1">IFERROR(NOW()-F6,"")</f>
        <v>45967.464529166667</v>
      </c>
      <c r="H6" s="112">
        <v>45967.435995370368</v>
      </c>
      <c r="I6" s="108" t="str">
        <f>IFERROR(VLOOKUP(D6,DB!A:F,6,0),"")</f>
        <v>Generator-SG</v>
      </c>
      <c r="J6" s="108" t="str">
        <f>IFERROR(VLOOKUP(D6,DB!A:G,7,0),"")</f>
        <v>Dead</v>
      </c>
      <c r="K6" s="114" t="s">
        <v>39119</v>
      </c>
      <c r="L6" s="110" t="str">
        <f>IFERROR(VLOOKUP(D6,DB!A:I,9,0),"")</f>
        <v>Latis</v>
      </c>
    </row>
    <row r="7" spans="1:16" ht="15" customHeight="1">
      <c r="A7" s="108"/>
      <c r="B7" s="108" t="str">
        <f>IFERROR(VLOOKUP(D7,DB!A:K,11,0),"")</f>
        <v/>
      </c>
      <c r="C7" s="109"/>
      <c r="D7" s="92"/>
      <c r="E7" s="95"/>
      <c r="F7" s="112"/>
      <c r="G7" s="113">
        <f ca="1">IFERROR(NOW()-F7,"")</f>
        <v>45967.464529166667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45967.464529166667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45967.464529166667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45967.464529166667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45967.464529166667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45967.464529166667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45967.464529166667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45967.464529166667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45967.464529166667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45967.464529166667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45967.464529166667</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45967.464529166667</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45967.464529166667</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45967.464529166667</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45967.464529166667</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111"/>
      <c r="F22" s="112"/>
      <c r="G22" s="113">
        <f ca="1">IFERROR(NOW()-F22,"")</f>
        <v>45967.464529166667</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45967.464529166667</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45967.464529166667</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45967.464529166667</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45967.464529166667</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45967.464529166667</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45967.464529166667</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45967.464529166667</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45967.464529166667</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45967.464529166667</v>
      </c>
      <c r="H31" s="112"/>
      <c r="I31" s="108" t="str">
        <f>IFERROR(VLOOKUP(D31,DB!A:F,6,0),"")</f>
        <v/>
      </c>
      <c r="J31" s="108" t="str">
        <f>IFERROR(VLOOKUP(D31,DB!A:G,7,0),"")</f>
        <v/>
      </c>
      <c r="K31" s="114"/>
      <c r="L31" s="110" t="str">
        <f>IFERROR(VLOOKUP(D31,DB!A:I,9,0),"")</f>
        <v/>
      </c>
    </row>
    <row r="32" spans="1:12" ht="15" customHeight="1">
      <c r="A32" s="115"/>
      <c r="B32" s="115" t="str">
        <f>IFERROR(VLOOKUP(D32,DB!A:K,11,0),"")</f>
        <v/>
      </c>
      <c r="C32" s="116"/>
      <c r="D32" s="117"/>
      <c r="E32" s="118"/>
      <c r="F32" s="119"/>
      <c r="G32" s="120">
        <f ca="1">IFERROR(NOW()-F32,"")</f>
        <v>45967.464529166667</v>
      </c>
      <c r="H32" s="119"/>
      <c r="I32" s="115" t="str">
        <f>IFERROR(VLOOKUP(D32,DB!A:F,6,0),"")</f>
        <v/>
      </c>
      <c r="J32" s="115" t="str">
        <f>IFERROR(VLOOKUP(D32,DB!A:G,7,0),"")</f>
        <v/>
      </c>
      <c r="K32" s="121"/>
      <c r="L32" s="117" t="str">
        <f>IFERROR(VLOOKUP(D32,DB!A:I,9,0),"")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tabSelected="1" workbookViewId="0">
      <selection activeCell="E13" sqref="E13"/>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39120</v>
      </c>
      <c r="B2" s="37" t="str">
        <f>IFERROR(VLOOKUP(D2,DB!A:K,11,0),"")</f>
        <v>R5</v>
      </c>
      <c r="C2" s="37">
        <v>3</v>
      </c>
      <c r="D2" s="107" t="s">
        <v>36011</v>
      </c>
      <c r="E2" s="37" t="s">
        <v>39021</v>
      </c>
      <c r="F2" s="38">
        <v>45891.832060185188</v>
      </c>
      <c r="G2" s="130">
        <f ca="1">IFERROR(NOW()-F2,"")</f>
        <v>75.632468981479178</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39104</v>
      </c>
      <c r="F3" s="38">
        <v>45926.188877314817</v>
      </c>
      <c r="G3" s="130">
        <f t="shared" ref="G3" ca="1" si="0">IFERROR(NOW()-F3,"")</f>
        <v>41.275651851850853</v>
      </c>
      <c r="H3" s="38">
        <v>45926.158159722225</v>
      </c>
      <c r="I3" s="37" t="str">
        <f>IFERROR(VLOOKUP(D3,DB!A:F,6,0),"")</f>
        <v>SCECO</v>
      </c>
      <c r="J3" s="37" t="str">
        <f>IFERROR(VLOOKUP(D3,DB!A:G,7,0),"")</f>
        <v>Good</v>
      </c>
      <c r="K3" s="37" t="s">
        <v>39123</v>
      </c>
      <c r="L3" s="37" t="str">
        <f>IFERROR(VLOOKUP(D3,DB!A:I,9,0),"")</f>
        <v>Latis</v>
      </c>
      <c r="M3" s="106"/>
    </row>
    <row r="4" spans="1:13" ht="48" customHeight="1">
      <c r="A4" s="138" t="s">
        <v>39124</v>
      </c>
      <c r="B4" s="138" t="str">
        <f>IFERROR(VLOOKUP(D4,DB!A:K,11,0),"")</f>
        <v>R5</v>
      </c>
      <c r="C4" s="138">
        <v>1</v>
      </c>
      <c r="D4" s="138" t="s">
        <v>34758</v>
      </c>
      <c r="E4" s="138" t="s">
        <v>39104</v>
      </c>
      <c r="F4" s="139">
        <v>45948.661111111112</v>
      </c>
      <c r="G4" s="140">
        <f ca="1">IFERROR(NOW()-F4,"")</f>
        <v>18.803418055555085</v>
      </c>
      <c r="H4" s="139">
        <v>45948.661111111112</v>
      </c>
      <c r="I4" s="138" t="str">
        <f>IFERROR(VLOOKUP(D4,DB!A:F,6,0),"")</f>
        <v>SCECO</v>
      </c>
      <c r="J4" s="138" t="str">
        <f>IFERROR(VLOOKUP(D4,DB!A:G,7,0),"")</f>
        <v>Dead</v>
      </c>
      <c r="K4" s="138" t="s">
        <v>39125</v>
      </c>
      <c r="L4" s="138" t="str">
        <f>IFERROR(VLOOKUP(D4,DB!A:I,9,0),"")</f>
        <v>Latis</v>
      </c>
    </row>
    <row r="5" spans="1:13" ht="15">
      <c r="A5" s="138" t="s">
        <v>39126</v>
      </c>
      <c r="B5" s="138" t="str">
        <f>IFERROR(VLOOKUP(D5,DB!A:K,11,0),"")</f>
        <v>R5</v>
      </c>
      <c r="C5" s="138">
        <v>1</v>
      </c>
      <c r="D5" s="138" t="s">
        <v>32330</v>
      </c>
      <c r="E5" s="138" t="s">
        <v>39021</v>
      </c>
      <c r="F5" s="139">
        <v>45966.952418981484</v>
      </c>
      <c r="G5" s="140">
        <f ca="1">IFERROR(NOW()-F5,"")</f>
        <v>0.51211018518370111</v>
      </c>
      <c r="H5" s="139">
        <v>45966.946793981479</v>
      </c>
      <c r="I5" s="138" t="str">
        <f>IFERROR(VLOOKUP(D5,DB!A:F,6,0),"")</f>
        <v>SCECO</v>
      </c>
      <c r="J5" s="138" t="str">
        <f>IFERROR(VLOOKUP(D5,DB!A:G,7,0),"")</f>
        <v>Dead</v>
      </c>
      <c r="K5" s="138" t="s">
        <v>39127</v>
      </c>
      <c r="L5" s="138" t="str">
        <f>IFERROR(VLOOKUP(D5,DB!A:I,9,0),"")</f>
        <v>Latis</v>
      </c>
    </row>
    <row r="6" spans="1:13" ht="15">
      <c r="A6" s="138" t="s">
        <v>39128</v>
      </c>
      <c r="B6" s="138" t="str">
        <f>IFERROR(VLOOKUP(D6,DB!A:K,11,0),"")</f>
        <v>R5</v>
      </c>
      <c r="C6" s="138">
        <v>1</v>
      </c>
      <c r="D6" s="138" t="s">
        <v>14733</v>
      </c>
      <c r="E6" s="138" t="s">
        <v>39104</v>
      </c>
      <c r="F6" s="139"/>
      <c r="G6" s="140">
        <f ca="1">IFERROR(NOW()-F6,"")</f>
        <v>45967.464529166667</v>
      </c>
      <c r="H6" s="139">
        <v>45967.379143518519</v>
      </c>
      <c r="I6" s="138" t="str">
        <f>IFERROR(VLOOKUP(D6,DB!A:F,6,0),"")</f>
        <v>SCECO</v>
      </c>
      <c r="J6" s="138" t="str">
        <f>IFERROR(VLOOKUP(D6,DB!A:G,7,0),"")</f>
        <v>No BB Design</v>
      </c>
      <c r="K6" s="138" t="s">
        <v>39129</v>
      </c>
      <c r="L6" s="138" t="str">
        <f>IFERROR(VLOOKUP(D6,DB!A:I,9,0),"")</f>
        <v>Latis</v>
      </c>
    </row>
    <row r="7" spans="1:13" ht="15">
      <c r="A7" s="138" t="s">
        <v>39130</v>
      </c>
      <c r="B7" s="138" t="str">
        <f>IFERROR(VLOOKUP(D7,DB!A:K,11,0),"")</f>
        <v>R5</v>
      </c>
      <c r="C7" s="138">
        <v>1</v>
      </c>
      <c r="D7" s="138" t="s">
        <v>34276</v>
      </c>
      <c r="E7" s="138" t="s">
        <v>39021</v>
      </c>
      <c r="F7" s="139">
        <v>45967.338113425925</v>
      </c>
      <c r="G7" s="140">
        <f ca="1">IFERROR(NOW()-F7,"")</f>
        <v>0.12641574074223172</v>
      </c>
      <c r="H7" s="139">
        <v>45967.434293981481</v>
      </c>
      <c r="I7" s="138" t="str">
        <f>IFERROR(VLOOKUP(D7,DB!A:F,6,0),"")</f>
        <v>SCECO</v>
      </c>
      <c r="J7" s="138" t="str">
        <f>IFERROR(VLOOKUP(D7,DB!A:G,7,0),"")</f>
        <v>Vandalized</v>
      </c>
      <c r="K7" s="138" t="s">
        <v>39131</v>
      </c>
      <c r="L7" s="138" t="str">
        <f>IFERROR(VLOOKUP(D7,DB!A:I,9,0),"")</f>
        <v>Latis</v>
      </c>
    </row>
    <row r="8" spans="1:13" ht="15">
      <c r="A8" s="138" t="s">
        <v>39132</v>
      </c>
      <c r="B8" s="138" t="str">
        <f>IFERROR(VLOOKUP(D8,DB!A:K,11,0),"")</f>
        <v>R5</v>
      </c>
      <c r="C8" s="138">
        <v>1</v>
      </c>
      <c r="D8" s="138" t="s">
        <v>32794</v>
      </c>
      <c r="E8" s="138" t="s">
        <v>39104</v>
      </c>
      <c r="F8" s="139">
        <v>45967.463009259256</v>
      </c>
      <c r="G8" s="140">
        <f ca="1">IFERROR(NOW()-F8,"")</f>
        <v>1.5199074114207178E-3</v>
      </c>
      <c r="H8" s="139">
        <v>45967.413391203707</v>
      </c>
      <c r="I8" s="138" t="str">
        <f>IFERROR(VLOOKUP(D8,DB!A:F,6,0),"")</f>
        <v>SCECO</v>
      </c>
      <c r="J8" s="138" t="str">
        <f>IFERROR(VLOOKUP(D8,DB!A:G,7,0),"")</f>
        <v>Vandalized+Dead</v>
      </c>
      <c r="K8" s="138" t="s">
        <v>39133</v>
      </c>
      <c r="L8" s="138" t="str">
        <f>IFERROR(VLOOKUP(D8,DB!A:I,9,0),"")</f>
        <v>Latis</v>
      </c>
    </row>
    <row r="9" spans="1:13" ht="15">
      <c r="A9" s="138"/>
      <c r="B9" s="138" t="str">
        <f>IFERROR(VLOOKUP(D9,DB!A:K,11,0),"")</f>
        <v/>
      </c>
      <c r="C9" s="138"/>
      <c r="D9" s="138"/>
      <c r="E9" s="138"/>
      <c r="F9" s="139"/>
      <c r="G9" s="140">
        <f ca="1">IFERROR(NOW()-F9,"")</f>
        <v>45967.464529166667</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45967.464529166667</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45967.464529166667</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45967.464529166667</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45967.464529166667</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45967.464529166667</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45967.464529166667</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45967.464529166667</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45967.464529166667</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45967.464529166667</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45967.464529166667</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45967.464529166667</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45967.464529166667</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45967.464529166667</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45967.464529166667</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45967.464529166667</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45967.464529166667</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45967.464529166667</v>
      </c>
      <c r="H26" s="139"/>
      <c r="I26" s="138" t="str">
        <f>IFERROR(VLOOKUP(D26,DB!A:F,6,0),"")</f>
        <v/>
      </c>
      <c r="J26" s="138" t="str">
        <f>IFERROR(VLOOKUP(D26,DB!A:G,7,0),"")</f>
        <v/>
      </c>
      <c r="K26" s="138"/>
      <c r="L26" s="138" t="str">
        <f>IFERROR(VLOOKUP(D26,DB!A:I,9,0),"")</f>
        <v/>
      </c>
    </row>
    <row r="27" spans="1:12" ht="15">
      <c r="A27" s="144"/>
      <c r="B27" s="144" t="str">
        <f>IFERROR(VLOOKUP(D27,DB!A:K,11,0),"")</f>
        <v/>
      </c>
      <c r="C27" s="144"/>
      <c r="D27" s="144"/>
      <c r="E27" s="144"/>
      <c r="F27" s="145"/>
      <c r="G27" s="146">
        <f ca="1">IFERROR(NOW()-F27,"")</f>
        <v>45967.464529166667</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45967.464529166667</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45967.464529166667</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45967.464529166667</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45967.464529166667</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45967.464529166667</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45967.464529166667</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45967.464529166667</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45967.464529166667</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45967.464529166667</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45967.464529166667</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45967.464529166667</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45967.464529166667</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45967.464529166667</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45967.464529166667</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45967.464529166667</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45967.464529166667</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45967.464529166667</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45967.464529166667</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45967.464529166667</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45967.464529166667</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45967.464529166667</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45967.464529166667</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45967.464529166667</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45967.464529166667</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45967.464529166667</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45967.464529166667</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45967.464529166667</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45967.464529166667</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45967.464529166667</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45967.464529166667</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45967.464529166667</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45967.464529166667</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45967.464529166667</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45967.464529166667</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45967.464529166667</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45967.464529166667</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45967.464529166667</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45967.464529166667</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45967.464529166667</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45967.464529166667</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45967.464529166667</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45967.464529166667</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45967.464529166667</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45967.464529166667</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45967.464529166667</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45967.464529166667</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45967.464529166667</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45967.464529166667</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45967.464529166667</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45967.464529166667</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45967.464529166667</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45967.464529166667</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45967.464529166667</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45967.464529166667</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45967.464529166667</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45967.464529166667</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45967.464529166667</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45967.464529166667</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45967.464529166667</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45967.464529166667</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45967.464529166667</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45967.464529166667</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45967.464529166667</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45967.464529166667</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45967.464529166667</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45967.464529166667</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45967.464529166667</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45967.464529166667</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45967.464529166667</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45967.464529166667</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45967.464529166667</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45967.464529166667</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45967.464529166667</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45967.464529166667</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45967.464529166667</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45967.464529166667</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45967.464529166667</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45967.464529166667</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45967.464529166667</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45967.464529166667</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45967.464529166667</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45967.464529166667</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45967.464529166667</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45967.464529166667</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45967.464529166667</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45967.464529166667</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45967.464529166667</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45967.464529166667</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45967.464529166667</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45967.464529166667</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45967.464529166667</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45967.464529166667</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45967.464529166667</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45967.464529166667</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45967.464529166667</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45967.464529166667</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45967.464529166667</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45967.464529166667</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45967.464529166667</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45967.464529166667</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45967.464529166667</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45967.464529166667</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45967.464529166667</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45967.464529166667</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45967.464529166667</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45967.464529166667</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45967.464529166667</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45967.464529166667</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45967.464529166667</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45967.464529166667</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45967.464529166667</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45967.464529166667</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45967.464529166667</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45967.464529166667</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45967.464529166667</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45967.464529166667</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45967.464529166667</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45967.464529166667</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45967.464529166667</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45967.464529166667</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45967.464529166667</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45967.464529166667</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45967.464529166667</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45967.464529166667</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45967.464529166667</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45967.464529166667</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45967.464529166667</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45967.464529166667</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45967.464529166667</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45967.464529166667</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45967.464529166667</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45967.464529166667</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45967.464529166667</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45967.464529166667</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45967.464529166667</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45967.464529166667</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45967.464529166667</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45967.464529166667</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45967.464529166667</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45967.464529166667</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45967.464529166667</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45967.464529166667</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45967.464529166667</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45967.464529166667</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45967.464529166667</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45967.464529166667</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45967.464529166667</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45967.464529166667</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45967.464529166667</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45967.464529166667</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45967.464529166667</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45967.464529166667</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45967.464529166667</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45967.464529166667</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45967.464529166667</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45967.464529166667</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45967.464529166667</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45967.464529166667</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45967.464529166667</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45967.464529166667</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45967.464529166667</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45967.464529166667</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45967.464529166667</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45967.464529166667</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45967.464529166667</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45967.464529166667</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45967.464529166667</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45967.464529166667</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45967.464529166667</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45967.464529166667</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45967.464529166667</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45967.464529166667</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45967.464529166667</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45967.464529166667</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45967.464529166667</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45967.464529166667</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45967.464529166667</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45967.464529166667</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45967.464529166667</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45967.464529166667</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45967.464529166667</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45967.464529166667</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45967.464529166667</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45967.464529166667</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45967.464529166667</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45967.464529166667</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45967.464529166667</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45967.464529166667</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45967.464529166667</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45967.464529166667</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45967.464529166667</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45967.464529166667</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45967.464529166667</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45967.464529166667</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45967.464529166667</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45967.464529166667</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45967.464529166667</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45967.464529166667</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45967.464529166667</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45967.464529166667</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45967.464529166667</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45967.464529166667</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45967.464529166667</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45967.464529166667</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45967.464529166667</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45967.464529166667</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45967.464529166667</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45967.464529166667</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45967.464529166667</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45967.464529166667</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45967.464529166667</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45967.464529166667</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45967.464529166667</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45967.464529166667</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45967.464529166667</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45967.464529166667</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45967.464529166667</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45967.464529166667</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45967.464529166667</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45967.464529166667</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45967.464529166667</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45967.464529166667</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45967.464529166667</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45967.464529166667</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45967.464529166667</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45967.464529166667</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45967.464529166667</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45967.464529166667</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45967.464529166667</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45967.464529166667</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45967.464529166667</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45967.464529166667</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45967.464529166667</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45967.464529166667</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45967.464529166667</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45967.464529166667</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45967.464529166667</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45967.464529166667</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45967.464529166667</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45967.464529166667</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45967.464529166667</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45967.464529166667</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45967.464529166667</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45967.464529166667</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45967.464529166667</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45967.464529166667</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45967.464529166667</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45967.464529166667</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45967.464529166667</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45967.464529166667</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45967.464529166667</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45967.464529166667</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45967.464529166667</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45967.464529166667</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45967.464529166667</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45967.464529166667</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45967.464529166667</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45967.464529166667</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45967.464529166667</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45967.464529166667</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45967.464529166667</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45967.464529166667</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45967.464529166667</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45967.464529166667</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45967.464529166667</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45967.464529166667</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45967.464529166667</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45967.464529166667</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45967.464529166667</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45967.464529166667</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45967.464529166667</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45967.464529166667</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45967.464529166667</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45967.464529166667</v>
      </c>
      <c r="H301" s="145"/>
      <c r="I301" s="144" t="str">
        <f>IFERROR(VLOOKUP(D301,DB!A:F,6,0),"")</f>
        <v/>
      </c>
      <c r="J301" s="144" t="str">
        <f>IFERROR(VLOOKUP(D301,DB!A:G,7,0),"")</f>
        <v/>
      </c>
      <c r="K301" s="144"/>
      <c r="L301" s="144" t="str">
        <f>IFERROR(VLOOKUP(D301,DB!A:I,9,0),"")</f>
        <v/>
      </c>
    </row>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11" ht="15"/>
    <row r="412" ht="15"/>
    <row r="413" ht="15"/>
    <row r="414" ht="15"/>
    <row r="415" ht="15"/>
    <row r="416" ht="15"/>
    <row r="417" ht="15"/>
    <row r="418" ht="15"/>
    <row r="419" ht="15"/>
    <row r="420" ht="15"/>
    <row r="421"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11" ht="15"/>
    <row r="512" ht="15"/>
    <row r="513" ht="15"/>
    <row r="514" ht="15"/>
    <row r="515" ht="15"/>
    <row r="540" ht="15"/>
    <row r="541" ht="15"/>
    <row r="542" ht="15"/>
    <row r="543" ht="15"/>
    <row r="544" ht="15"/>
    <row r="545" ht="15"/>
    <row r="546" ht="15"/>
    <row r="547" ht="15"/>
    <row r="548" ht="15"/>
    <row r="549" ht="15"/>
    <row r="550"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839" ht="15"/>
    <row r="840" ht="15"/>
    <row r="841" ht="15"/>
    <row r="842" ht="15"/>
    <row r="843" ht="15"/>
    <row r="844" ht="15"/>
    <row r="845"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6" ht="15"/>
    <row r="1177" ht="15"/>
    <row r="1178" ht="15"/>
    <row r="1181" ht="15"/>
    <row r="1182" ht="15"/>
    <row r="1185" ht="15"/>
    <row r="1186" ht="15"/>
    <row r="1187" ht="15"/>
    <row r="1188" ht="15"/>
    <row r="1189" ht="15"/>
    <row r="1190" ht="15"/>
    <row r="1191" ht="15"/>
    <row r="1192" ht="15"/>
    <row r="1193" ht="15"/>
    <row r="1199" ht="15"/>
    <row r="1200" ht="15"/>
    <row r="1201" ht="15"/>
    <row r="1202" ht="15"/>
    <row r="1203" ht="15"/>
    <row r="1204" ht="15"/>
    <row r="1205" ht="15"/>
    <row r="1206" ht="15"/>
    <row r="1207" ht="15"/>
    <row r="1215" ht="15"/>
    <row r="1216" ht="15"/>
    <row r="1217" ht="15"/>
    <row r="1218" ht="15"/>
    <row r="1219" ht="15"/>
    <row r="1220" ht="15"/>
    <row r="1221" ht="15"/>
    <row r="1222" ht="15"/>
    <row r="1223" ht="15"/>
    <row r="1224" ht="15"/>
    <row r="1225" ht="15"/>
    <row r="1226" ht="15"/>
    <row r="1227" ht="15"/>
    <row r="1228" ht="15"/>
    <row r="1229" ht="15"/>
    <row r="1230" ht="15"/>
    <row r="1231" ht="15"/>
    <row r="1233" ht="15"/>
    <row r="1234" ht="15"/>
    <row r="1236" ht="15"/>
    <row r="1237" ht="15"/>
    <row r="1238" ht="15"/>
    <row r="1239" ht="15"/>
    <row r="1240" ht="15"/>
    <row r="1242" ht="15"/>
    <row r="1243" ht="15"/>
    <row r="1244" ht="15"/>
  </sheetData>
  <dataValidations count="2">
    <dataValidation allowBlank="1" showInputMessage="1" showErrorMessage="1" sqref="E1" xr:uid="{920C6338-E771-4DAE-8C89-92A9093EA4DE}"/>
    <dataValidation type="list" allowBlank="1" showInputMessage="1" showErrorMessage="1" sqref="E2:E3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57"/>
      <c r="G2" s="158">
        <f ca="1">IFERROR(NOW()-F2,"-")</f>
        <v>45967.464529166667</v>
      </c>
      <c r="H2" s="159"/>
      <c r="I2" s="86" t="str">
        <f>IFERROR(VLOOKUP(D2,DB!A:F,6,0),"")</f>
        <v/>
      </c>
      <c r="J2" s="61" t="str">
        <f>IFERROR(VLOOKUP(D2,DB!A:G,7,0),"")</f>
        <v/>
      </c>
      <c r="K2" s="160"/>
      <c r="L2" s="161" t="str">
        <f>IFERROR(VLOOKUP(D2,DB!A:I,9,0),"")</f>
        <v/>
      </c>
    </row>
    <row r="3" spans="1:12" ht="31.5" customHeight="1">
      <c r="A3" s="86"/>
      <c r="B3" s="61" t="str">
        <f>IFERROR(VLOOKUP(D3,DB!A:K,11,0),"")</f>
        <v/>
      </c>
      <c r="C3" s="61"/>
      <c r="D3" s="61"/>
      <c r="E3" s="61"/>
      <c r="F3" s="157"/>
      <c r="G3" s="158">
        <f ca="1">IFERROR(NOW()-F3,"-")</f>
        <v>45967.464529166667</v>
      </c>
      <c r="H3" s="159"/>
      <c r="I3" s="86" t="str">
        <f>IFERROR(VLOOKUP(D3,DB!A:F,6,0),"")</f>
        <v/>
      </c>
      <c r="J3" s="61" t="str">
        <f>IFERROR(VLOOKUP(D3,DB!A:G,7,0),"")</f>
        <v/>
      </c>
      <c r="K3" s="160"/>
      <c r="L3" s="161" t="str">
        <f>IFERROR(VLOOKUP(D3,DB!A:I,9,0),"")</f>
        <v/>
      </c>
    </row>
    <row r="4" spans="1:12" ht="31.5" customHeight="1">
      <c r="A4" s="86"/>
      <c r="B4" s="61" t="str">
        <f>IFERROR(VLOOKUP(D4,DB!A:K,11,0),"")</f>
        <v/>
      </c>
      <c r="C4" s="61"/>
      <c r="D4" s="61"/>
      <c r="E4" s="61"/>
      <c r="F4" s="157"/>
      <c r="G4" s="158">
        <f ca="1">IFERROR(NOW()-F4,"-")</f>
        <v>45967.464529166667</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45967.464529166667</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45967.464529166667</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45967.464529166667</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45967.464529166667</v>
      </c>
      <c r="H8" s="159" t="s">
        <v>39109</v>
      </c>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45967.464529166667</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45967.464529166667</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45967.464529166667</v>
      </c>
      <c r="H11" s="159"/>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45967.464529166667</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45967.464529166667</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45967.464529166667</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45967.464529166667</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45967.464529166667</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45967.464529166667</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45967.464529166667</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45967.464529166667</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45967.464529166667</v>
      </c>
      <c r="H20" s="159"/>
      <c r="I20" s="86" t="str">
        <f>IFERROR(VLOOKUP(D20,DB!A:F,6,0),"")</f>
        <v/>
      </c>
      <c r="J20" s="61" t="str">
        <f>IFERROR(VLOOKUP(D20,DB!A:G,7,0),"")</f>
        <v/>
      </c>
      <c r="K20" s="160"/>
      <c r="L20" s="161" t="str">
        <f>IFERROR(VLOOKUP(D20,DB!A:I,9,0),"")</f>
        <v/>
      </c>
    </row>
    <row r="21" spans="1:12" ht="31.5" customHeight="1">
      <c r="A21" s="86"/>
      <c r="B21" s="61" t="str">
        <f>IFERROR(VLOOKUP(D21,DB!A:K,11,0),"")</f>
        <v/>
      </c>
      <c r="C21" s="61" t="s">
        <v>39110</v>
      </c>
      <c r="D21" s="61"/>
      <c r="E21" s="61"/>
      <c r="F21" s="157"/>
      <c r="G21" s="158">
        <f ca="1">IFERROR(NOW()-F21,"-")</f>
        <v>45967.464529166667</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45967.464529166667</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45967.464529166667</v>
      </c>
      <c r="H23" s="159"/>
      <c r="I23" s="86" t="str">
        <f>IFERROR(VLOOKUP(D23,DB!A:F,6,0),"")</f>
        <v/>
      </c>
      <c r="J23" s="61" t="str">
        <f>IFERROR(VLOOKUP(D23,DB!A:G,7,0),"")</f>
        <v/>
      </c>
      <c r="K23" s="160"/>
      <c r="L23" s="161" t="str">
        <f>IFERROR(VLOOKUP(D23,DB!A:I,9,0),"")</f>
        <v/>
      </c>
    </row>
    <row r="24" spans="1:12" ht="31.5" customHeight="1">
      <c r="A24" s="86"/>
      <c r="B24" s="61" t="str">
        <f>IFERROR(VLOOKUP(D24,DB!A:K,11,0),"")</f>
        <v/>
      </c>
      <c r="C24" s="61"/>
      <c r="D24" s="61"/>
      <c r="E24" s="61"/>
      <c r="F24" s="157"/>
      <c r="G24" s="158">
        <f ca="1">IFERROR(NOW()-F24,"-")</f>
        <v>45967.464529166667</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45967.464529166667</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45967.464529166667</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45967.464529166667</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45967.464529166667</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45967.464529166667</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45967.464529166667</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45967.464529166667</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45967.464529166667</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45967.464529166667</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45967.464529166667</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45967.464529166667</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45967.464529166667</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45967.464529166667</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45967.464529166667</v>
      </c>
      <c r="H38" s="159"/>
      <c r="I38" s="86" t="str">
        <f>IFERROR(VLOOKUP(D38,DB!A:F,6,0),"")</f>
        <v/>
      </c>
      <c r="J38" s="61" t="str">
        <f>IFERROR(VLOOKUP(D38,DB!A:G,7,0),"")</f>
        <v/>
      </c>
      <c r="K38" s="160"/>
      <c r="L38" s="161"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2025-11-06T08:09:06Z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