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619" documentId="120_S{2AC9BD13-BADA-5192-A53E-5A8FF88502F6}" xr6:coauthVersionLast="47" xr6:coauthVersionMax="47" xr10:uidLastSave="{C0A44CF5-25D0-4F7F-86A8-999DF48837B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3" l="1"/>
  <c r="D3" i="3"/>
  <c r="D4" i="3"/>
  <c r="I2" i="9"/>
  <c r="B2" i="9"/>
  <c r="B3" i="9"/>
  <c r="B4" i="9"/>
  <c r="B5" i="9"/>
  <c r="B6" i="9"/>
  <c r="G2" i="9"/>
  <c r="G3"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3" i="9"/>
  <c r="I4" i="9"/>
  <c r="I5" i="9"/>
  <c r="I6" i="9"/>
  <c r="G4" i="9"/>
  <c r="G5" i="9"/>
  <c r="L2" i="9"/>
  <c r="L3" i="9"/>
  <c r="L4" i="9"/>
  <c r="L5" i="9"/>
  <c r="L6" i="9"/>
  <c r="J2" i="9"/>
  <c r="J3" i="9"/>
  <c r="J4" i="9"/>
  <c r="J5" i="9"/>
  <c r="J6" i="9"/>
  <c r="G6" i="9"/>
  <c r="G7" i="9"/>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I8" i="9"/>
  <c r="B11"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I7" i="9"/>
  <c r="J7" i="9"/>
  <c r="L7" i="9"/>
  <c r="B8" i="9"/>
  <c r="G8" i="9"/>
  <c r="J8" i="9"/>
  <c r="L8" i="9"/>
  <c r="B9" i="9"/>
  <c r="G9" i="9"/>
  <c r="I9" i="9"/>
  <c r="J9" i="9"/>
  <c r="L9" i="9"/>
  <c r="B10" i="9"/>
  <c r="G10" i="9"/>
  <c r="I10" i="9"/>
  <c r="J10" i="9"/>
  <c r="L10" i="9"/>
  <c r="G11" i="9"/>
  <c r="I11" i="9"/>
  <c r="J11" i="9"/>
  <c r="L11" i="9"/>
  <c r="B12" i="9"/>
  <c r="G12" i="9"/>
  <c r="I12" i="9"/>
  <c r="J12" i="9"/>
  <c r="L12" i="9"/>
  <c r="B13" i="9"/>
  <c r="G13" i="9"/>
  <c r="I13" i="9"/>
  <c r="J13" i="9"/>
  <c r="L13"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J6" i="5"/>
  <c r="J7" i="5"/>
  <c r="J8" i="5"/>
  <c r="J9" i="5"/>
  <c r="J10" i="5"/>
  <c r="J11" i="5"/>
  <c r="J12" i="5"/>
  <c r="I6" i="5"/>
  <c r="I7" i="5"/>
  <c r="I8" i="5"/>
  <c r="I9" i="5"/>
  <c r="I10" i="5"/>
  <c r="I11" i="5"/>
  <c r="I12" i="5"/>
  <c r="B6" i="5"/>
  <c r="B7" i="5"/>
  <c r="B8" i="5"/>
  <c r="B9" i="5"/>
  <c r="B10" i="5"/>
  <c r="B11" i="5"/>
  <c r="B12"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<sst xmlns="http://schemas.openxmlformats.org/spreadsheetml/2006/main" count="180279" uniqueCount="39125">
  <si>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</si>
  <si>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</si>
  <si>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</si>
  <si>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</si>
  <si>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</si>
  <si>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</si>
  <si>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</si>
  <si>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</si>
  <si>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</si>
  <si>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</si>
  <si>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</si>
  <si>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</si>
  <si>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</si>
  <si>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</si>
  <si>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</si>
  <si>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</si>
  <si>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</si>
  <si>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</si>
  <si>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</si>
  <si>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</si>
  <si>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</si>
  <si>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</si>
  <si>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</si>
  <si>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</si>
  <si>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</si>
  <si>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</si>
  <si>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</si>
  <si>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</si>
  <si>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</si>
  <si>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</si>
  <si>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</si>
  <si>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</si>
  <si>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</si>
  <si>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</si>
  <si>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</si>
  <si>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</si>
  <si>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</si>
  <si>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</si>
  <si>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</si>
  <si>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</si>
  <si>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</si>
  <si>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</si>
  <si>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</si>
  <si>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</si>
  <si>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</si>
  <si>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</si>
  <si>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</si>
  <si>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</si>
  <si>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</si>
  <si>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</si>
  <si>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</si>
  <si>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</si>
  <si>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</si>
  <si>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</si>
  <si>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</si>
  <si>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</si>
  <si>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</si>
  <si>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</si>
  <si>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</si>
  <si>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</si>
  <si>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</si>
  <si>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</si>
  <si>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</si>
  <si>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</si>
  <si>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</si>
  <si>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</si>
  <si>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</si>
  <si>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</si>
  <si>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</si>
  <si>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</si>
  <si>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</si>
  <si>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</si>
  <si>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</si>
  <si>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</si>
  <si>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</si>
  <si>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</si>
  <si>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</si>
  <si>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</si>
  <si>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</si>
  <si>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</si>
  <si>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</si>
  <si>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</si>
  <si>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</si>
  <si>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</si>
  <si>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</si>
  <si>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</si>
  <si>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</si>
  <si>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</si>
  <si>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</si>
  <si>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</si>
  <si>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</si>
  <si>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</si>
  <si>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</si>
  <si>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</si>
  <si>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</si>
  <si>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</si>
  <si>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</si>
  <si>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</si>
  <si>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</si>
  <si>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</si>
  <si>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</si>
  <si>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</si>
  <si>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</si>
  <si>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</si>
  <si>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</si>
  <si>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</si>
  <si>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</si>
  <si>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</si>
  <si>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</si>
  <si>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</si>
  <si>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</si>
  <si>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</si>
  <si>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</si>
  <si>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</si>
  <si>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</si>
  <si>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</si>
  <si>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</si>
  <si>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</si>
  <si>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</si>
  <si>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</si>
  <si>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</si>
  <si>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</si>
  <si>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</si>
  <si>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</si>
  <si>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</si>
  <si>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</si>
  <si>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</si>
  <si>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</si>
  <si>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</si>
  <si>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</si>
  <si>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</si>
  <si>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</si>
  <si>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</si>
  <si>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</si>
  <si>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</si>
  <si>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</si>
  <si>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</si>
  <si>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</si>
  <si>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</si>
  <si>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</si>
  <si>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</si>
  <si>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</si>
  <si>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</si>
  <si>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</si>
  <si>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</si>
  <si>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</si>
  <si>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</si>
  <si>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</si>
  <si>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</si>
  <si>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</si>
  <si>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</si>
  <si>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</si>
  <si>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</si>
  <si>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</si>
  <si>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</si>
  <si>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</si>
  <si>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</si>
  <si>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</si>
  <si>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</si>
  <si>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</si>
  <si>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</si>
  <si>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</si>
  <si>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</si>
  <si>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</si>
  <si>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</si>
  <si>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</si>
  <si>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</si>
  <si>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</si>
  <si>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</si>
  <si>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</si>
  <si>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</si>
  <si>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</si>
  <si>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</si>
  <si>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</si>
  <si>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</si>
  <si>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</si>
  <si>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</si>
  <si>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</si>
  <si>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</si>
  <si>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</si>
  <si>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</si>
  <si>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</si>
  <si>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</si>
  <si>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</si>
  <si>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</si>
  <si>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</si>
  <si>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</si>
  <si>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</si>
  <si>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</si>
  <si>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</si>
  <si>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</si>
  <si>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</si>
  <si>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</si>
  <si>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</si>
  <si>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</si>
  <si>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</si>
  <si>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</si>
  <si>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</si>
  <si>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</si>
  <si>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</si>
  <si>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</si>
  <si>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</si>
  <si>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</si>
  <si>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</si>
  <si>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</si>
  <si>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</si>
  <si>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</si>
  <si>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</si>
  <si>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</si>
  <si>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</si>
  <si>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</si>
  <si>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</si>
  <si>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</si>
  <si>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</si>
  <si>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</si>
  <si>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</si>
  <si>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</si>
  <si>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</si>
  <si>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</si>
  <si>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</si>
  <si>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</si>
  <si>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</si>
  <si>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</si>
  <si>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</si>
  <si>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</si>
  <si>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</si>
  <si>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</si>
  <si>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</si>
  <si>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</si>
  <si>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</si>
  <si>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</si>
  <si>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</si>
  <si>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</si>
  <si>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</si>
  <si>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</si>
  <si>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</si>
  <si>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</si>
  <si>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</si>
  <si>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</si>
  <si>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</si>
  <si>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</si>
  <si>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</si>
  <si>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</si>
  <si>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</si>
  <si>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</si>
  <si>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</si>
  <si>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</si>
  <si>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</si>
  <si>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</si>
  <si>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</si>
  <si>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</si>
  <si>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</si>
  <si>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</si>
  <si>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</si>
  <si>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</si>
  <si>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</si>
  <si>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</si>
  <si>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</si>
  <si>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</si>
  <si>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</si>
  <si>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</si>
  <si>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</si>
  <si>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</si>
  <si>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</si>
  <si>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</si>
  <si>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</si>
  <si>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</si>
  <si>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</si>
  <si>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</si>
  <si>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</si>
  <si>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</si>
  <si>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</si>
  <si>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</si>
  <si>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</si>
  <si>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</si>
  <si>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</si>
  <si>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</si>
  <si>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</si>
  <si>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</si>
  <si>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</si>
  <si>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</si>
  <si>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</si>
  <si>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</si>
  <si>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</si>
  <si>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</si>
  <si>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</si>
  <si>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</si>
  <si>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</si>
  <si>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</si>
  <si>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</si>
  <si>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</si>
  <si>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</si>
  <si>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</si>
  <si>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</si>
  <si>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</si>
  <si>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</si>
  <si>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</si>
  <si>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</si>
  <si>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</si>
  <si>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</si>
  <si>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</si>
  <si>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</si>
  <si>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</si>
  <si>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</si>
  <si>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</si>
  <si>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</si>
  <si>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</si>
  <si>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</si>
  <si>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</si>
  <si>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</si>
  <si>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</si>
  <si>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</si>
  <si>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</si>
  <si>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</si>
  <si>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</si>
  <si>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</si>
  <si>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</si>
  <si>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</si>
  <si>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</si>
  <si>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</si>
  <si>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</si>
  <si>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</si>
  <si>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</si>
  <si>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</si>
  <si>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</si>
  <si>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</si>
  <si>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</si>
  <si>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</si>
  <si>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</si>
  <si>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</si>
  <si>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</si>
  <si>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</si>
  <si>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</si>
  <si>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</si>
  <si>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</si>
  <si>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</si>
  <si>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</si>
  <si>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</si>
  <si>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</si>
  <si>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</si>
  <si>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</si>
  <si>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</si>
  <si>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</si>
  <si>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</si>
  <si>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</si>
  <si>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</si>
  <si>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</si>
  <si>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</si>
  <si>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</si>
  <si>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</si>
  <si>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</si>
  <si>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</si>
  <si>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</si>
  <si>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</si>
  <si>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</si>
  <si>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</si>
  <si>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</si>
  <si>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</si>
  <si>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</si>
  <si>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</si>
  <si>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</si>
  <si>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</si>
  <si>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</si>
  <si>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</si>
  <si>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</si>
  <si>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</si>
  <si>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</si>
  <si>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</si>
  <si>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</si>
  <si>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</si>
  <si>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</si>
  <si>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</si>
  <si>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</si>
  <si>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</si>
  <si>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</si>
  <si>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</si>
  <si>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</si>
  <si>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</si>
  <si>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</si>
  <si>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</si>
  <si>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</si>
  <si>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</si>
  <si>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</si>
  <si>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</si>
  <si>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</si>
  <si>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</si>
  <si>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</si>
  <si>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</si>
  <si>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</si>
  <si>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</si>
  <si>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</si>
  <si>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</si>
  <si>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</si>
  <si>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</si>
  <si>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</si>
  <si>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</si>
  <si>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</si>
  <si>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</si>
  <si>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</si>
  <si>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</si>
  <si>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</si>
  <si>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</si>
  <si>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</si>
  <si>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</si>
  <si>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</si>
  <si>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</si>
  <si>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</si>
  <si>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</si>
  <si>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</si>
  <si>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</si>
  <si>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</si>
  <si>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</si>
  <si>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</si>
  <si>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</si>
  <si>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</si>
  <si>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</si>
  <si>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</si>
  <si>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</si>
  <si>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</si>
  <si>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</si>
  <si>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</si>
  <si>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</si>
  <si>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</si>
  <si>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</si>
  <si>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</si>
  <si>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</si>
  <si>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</si>
  <si>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</si>
  <si>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</si>
  <si>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</si>
  <si>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</si>
  <si>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</si>
  <si>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</si>
  <si>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</si>
  <si>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</si>
  <si>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</si>
  <si>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</si>
  <si>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</si>
  <si>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</si>
  <si>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</si>
  <si>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</si>
  <si>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</si>
  <si>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</si>
  <si>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</si>
  <si>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</si>
  <si>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</si>
  <si>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</si>
  <si>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</si>
  <si>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</si>
  <si>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</si>
  <si>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</si>
  <si>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</si>
  <si>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</si>
  <si>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</si>
  <si>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</si>
  <si>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</si>
  <si>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</si>
  <si>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</si>
  <si>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</si>
  <si>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</si>
  <si>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</si>
  <si>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</si>
  <si>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</si>
  <si>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</si>
  <si>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</si>
  <si>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</si>
  <si>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</si>
  <si>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</si>
  <si>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</si>
  <si>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</si>
  <si>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</si>
  <si>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</si>
  <si>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</si>
  <si>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</si>
  <si>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</si>
  <si>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</si>
  <si>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</si>
  <si>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</si>
  <si>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</si>
  <si>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</si>
  <si>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</si>
  <si>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</si>
  <si>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</si>
  <si>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</si>
  <si>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</si>
  <si>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</si>
  <si>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</si>
  <si>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</si>
  <si>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</si>
  <si>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</si>
  <si>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</si>
  <si>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</si>
  <si>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</si>
  <si>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</si>
  <si>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</si>
  <si>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</si>
  <si>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</si>
  <si>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</si>
  <si>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</si>
  <si>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</si>
  <si>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</si>
  <si>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</si>
  <si>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</si>
  <si>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</si>
  <si>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</si>
  <si>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</si>
  <si>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</si>
  <si>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</si>
  <si>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</si>
  <si>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</si>
  <si>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</si>
  <si>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</si>
  <si>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</si>
  <si>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</si>
  <si>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</si>
  <si>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</si>
  <si>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</si>
  <si>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</si>
  <si>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</si>
  <si>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</si>
  <si>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</si>
  <si>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</si>
  <si>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</si>
  <si>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</si>
  <si>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</si>
  <si>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</si>
  <si>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</si>
  <si>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</si>
  <si>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</si>
  <si>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</si>
  <si>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</si>
  <si>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</si>
  <si>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</si>
  <si>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</si>
  <si>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</si>
  <si>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</si>
  <si>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</si>
  <si>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</si>
  <si>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</si>
  <si>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</si>
  <si>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</si>
  <si>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</si>
  <si>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</si>
  <si>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</si>
  <si>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</si>
  <si>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</si>
  <si>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</si>
  <si>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</si>
  <si>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</si>
  <si>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</si>
  <si>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</si>
  <si>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</si>
  <si>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</si>
  <si>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</si>
  <si>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</si>
  <si>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</si>
  <si>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</si>
  <si>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</si>
  <si>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</si>
  <si>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</si>
  <si>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</si>
  <si>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</si>
  <si>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</si>
  <si>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</si>
  <si>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</si>
  <si>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</si>
  <si>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</si>
  <si>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</si>
  <si>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</si>
  <si>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</si>
  <si>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</si>
  <si>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</si>
  <si>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</si>
  <si>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</si>
  <si>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</si>
  <si>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</si>
  <si>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</si>
  <si>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</si>
  <si>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</si>
  <si>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</si>
  <si>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</si>
  <si>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</si>
  <si>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</si>
  <si>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</si>
  <si>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</si>
  <si>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</si>
  <si>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</si>
  <si>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</si>
  <si>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</si>
  <si>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</si>
  <si>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</si>
  <si>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</si>
  <si>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</si>
  <si>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</si>
  <si>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</si>
  <si>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</si>
  <si>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</si>
  <si>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</si>
  <si>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</si>
  <si>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</si>
  <si>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</si>
  <si>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</si>
  <si>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</si>
  <si>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</si>
  <si>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</si>
  <si>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</si>
  <si>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</si>
  <si>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</si>
  <si>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</si>
  <si>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</si>
  <si>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</si>
  <si>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</si>
  <si>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</si>
  <si>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</si>
  <si>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</si>
  <si>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</si>
  <si>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</si>
  <si>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</si>
  <si>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</si>
  <si>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</si>
  <si>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</si>
  <si>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</si>
  <si>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</si>
  <si>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</si>
  <si>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</si>
  <si>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</si>
  <si>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</si>
  <si>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</si>
  <si>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</si>
  <si>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</si>
  <si>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</si>
  <si>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</si>
  <si>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</si>
  <si>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</si>
  <si>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</si>
  <si>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</si>
  <si>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</si>
  <si>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</si>
  <si>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</si>
  <si>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</si>
  <si>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</si>
  <si>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</si>
  <si>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</si>
  <si>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</si>
  <si>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</si>
  <si>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</si>
  <si>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</si>
  <si>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</si>
  <si>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</si>
  <si>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</si>
  <si>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</si>
  <si>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</si>
  <si>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</si>
  <si>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</si>
  <si>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</si>
  <si>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</si>
  <si>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</si>
  <si>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</si>
  <si>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</si>
  <si>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</si>
  <si>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</si>
  <si>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</si>
  <si>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</si>
  <si>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</si>
  <si>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</si>
  <si>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</si>
  <si>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</si>
  <si>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</si>
  <si>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</si>
  <si>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</si>
  <si>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</si>
  <si>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</si>
  <si>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</si>
  <si>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</si>
  <si>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</si>
  <si>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</si>
  <si>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</si>
  <si>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</si>
  <si>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</si>
  <si>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</si>
  <si>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</si>
  <si>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</si>
  <si>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</si>
  <si>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</si>
  <si>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</si>
  <si>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</si>
  <si>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</si>
  <si>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</si>
  <si>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</si>
  <si>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</si>
  <si>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</si>
  <si>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</si>
  <si>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</si>
  <si>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</si>
  <si>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</si>
  <si>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</si>
  <si>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</si>
  <si>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</si>
  <si>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</si>
  <si>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</si>
  <si>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</si>
  <si>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</si>
  <si>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</si>
  <si>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</si>
  <si>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</si>
  <si>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</si>
  <si>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</si>
  <si>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</si>
  <si>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</si>
  <si>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</si>
  <si>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</si>
  <si>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</si>
  <si>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</si>
  <si>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</si>
  <si>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</si>
  <si>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</si>
  <si>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</si>
  <si>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</si>
  <si>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</si>
  <si>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</si>
  <si>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</si>
  <si>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</si>
  <si>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</si>
  <si>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</si>
  <si>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</si>
  <si>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</si>
  <si>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</si>
  <si>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</si>
  <si>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</si>
  <si>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</si>
  <si>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</si>
  <si>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</si>
  <si>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</si>
  <si>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</si>
  <si>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</si>
  <si>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</si>
  <si>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</si>
  <si>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</si>
  <si>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</si>
  <si>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</si>
  <si>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</si>
  <si>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</si>
  <si>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</si>
  <si>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</si>
  <si>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</si>
  <si>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</si>
  <si>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</si>
  <si>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</si>
  <si>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</si>
  <si>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</si>
  <si>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</si>
  <si>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</si>
  <si>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</si>
  <si>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</si>
  <si>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</si>
  <si>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</si>
  <si>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</si>
  <si>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</si>
  <si>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</si>
  <si>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</si>
  <si>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</si>
  <si>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</si>
  <si>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</si>
  <si>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</si>
  <si>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</si>
  <si>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</si>
  <si>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</si>
  <si>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</si>
  <si>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</si>
  <si>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</si>
  <si>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</si>
  <si>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</si>
  <si>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</si>
  <si>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</si>
  <si>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</si>
  <si>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</si>
  <si>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</si>
  <si>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</si>
  <si>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</si>
  <si>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</si>
  <si>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</si>
  <si>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</si>
  <si>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</si>
  <si>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</si>
  <si>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</si>
  <si>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</si>
  <si>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</si>
  <si>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</si>
  <si>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</si>
  <si>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</si>
  <si>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</si>
  <si>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</si>
  <si>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</si>
  <si>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</si>
  <si>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</si>
  <si>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</si>
  <si>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</si>
  <si>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</si>
  <si>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</si>
  <si>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</si>
  <si>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</si>
  <si>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</si>
  <si>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</si>
  <si>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</si>
  <si>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</si>
  <si>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</si>
  <si>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</si>
  <si>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</si>
  <si>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</si>
  <si>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</si>
  <si>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</si>
  <si>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</si>
  <si>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</si>
  <si>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</si>
  <si>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</si>
  <si>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</si>
  <si>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</si>
  <si>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</si>
  <si>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</si>
  <si>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</si>
  <si>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</si>
  <si>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</si>
  <si>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</si>
  <si>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</si>
  <si>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</si>
  <si>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</si>
  <si>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</si>
  <si>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</si>
  <si>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</si>
  <si>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</si>
  <si>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</si>
  <si>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</si>
  <si>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</si>
  <si>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</si>
  <si>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</si>
  <si>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</si>
  <si>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</si>
  <si>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</si>
  <si>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</si>
  <si>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</si>
  <si>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</si>
  <si>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</si>
  <si>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</si>
  <si>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</si>
  <si>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</si>
  <si>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</si>
  <si>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</si>
  <si>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</si>
  <si>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</si>
  <si>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</si>
  <si>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</si>
  <si>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</si>
  <si>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</si>
  <si>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</si>
  <si>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</si>
  <si>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</si>
  <si>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</si>
  <si>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</si>
  <si>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</si>
  <si>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</si>
  <si>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</si>
  <si>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</si>
  <si>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</si>
  <si>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</si>
  <si>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</si>
  <si>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</si>
  <si>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</si>
  <si>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</si>
  <si>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</si>
  <si>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</si>
  <si>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</si>
  <si>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</si>
  <si>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</si>
  <si>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</si>
  <si>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</si>
  <si>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</si>
  <si>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</si>
  <si>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</si>
  <si>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</si>
  <si>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</si>
  <si>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</si>
  <si>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</si>
  <si>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</si>
  <si>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</si>
  <si>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</si>
  <si>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</si>
  <si>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</si>
  <si>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</si>
  <si>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</si>
  <si>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</si>
  <si>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</si>
  <si>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</si>
  <si>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</si>
  <si>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</si>
  <si>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</si>
  <si>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</si>
  <si>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</si>
  <si>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</si>
  <si>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</si>
  <si>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</si>
  <si>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</si>
  <si>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</si>
  <si>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</si>
  <si>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</si>
  <si>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</si>
  <si>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</si>
  <si>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</si>
  <si>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</si>
  <si>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</si>
  <si>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</si>
  <si>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</si>
  <si>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</si>
  <si>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</si>
  <si>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</si>
  <si>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</si>
  <si>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</si>
  <si>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</si>
  <si>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</si>
  <si>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</si>
  <si>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</si>
  <si>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</si>
  <si>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</si>
  <si>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</si>
  <si>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</si>
  <si>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</si>
  <si>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</si>
  <si>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</si>
  <si>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</si>
  <si>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</si>
  <si>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</si>
  <si>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</si>
  <si>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</si>
  <si>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</si>
  <si>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</si>
  <si>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</si>
  <si>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</si>
  <si>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</si>
  <si>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</si>
  <si>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</si>
  <si>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</si>
  <si>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</si>
  <si>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</si>
  <si>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</si>
  <si>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</si>
  <si>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</si>
  <si>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</si>
  <si>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</si>
  <si>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</si>
  <si>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</si>
  <si>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</si>
  <si>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</si>
  <si>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</si>
  <si>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</si>
  <si>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</si>
  <si>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</si>
  <si>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</si>
  <si>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</si>
  <si>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</si>
  <si>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</si>
  <si>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</si>
  <si>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</si>
  <si>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</si>
  <si>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</si>
  <si>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</si>
  <si>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</si>
  <si>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</si>
  <si>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</si>
  <si>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</si>
  <si>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</si>
  <si>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</si>
  <si>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</si>
  <si>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</si>
  <si>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</si>
  <si>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</si>
  <si>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</si>
  <si>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</si>
  <si>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</si>
  <si>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</si>
  <si>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</si>
  <si>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</si>
  <si>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</si>
  <si>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</si>
  <si>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</si>
  <si>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</si>
  <si>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</si>
  <si>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</si>
  <si>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</si>
  <si>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</si>
  <si>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</si>
  <si>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</si>
  <si>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</si>
  <si>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</si>
  <si>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</si>
  <si>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</si>
  <si>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</si>
  <si>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</si>
  <si>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</si>
  <si>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</si>
  <si>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</si>
  <si>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</si>
  <si>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</si>
  <si>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</si>
  <si>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</si>
  <si>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</si>
  <si>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</si>
  <si>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</si>
  <si>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</si>
  <si>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</si>
  <si>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</si>
  <si>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</si>
  <si>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</si>
  <si>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</si>
  <si>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</si>
  <si>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</si>
  <si>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</si>
  <si>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</si>
  <si>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</si>
  <si>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</si>
  <si>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</si>
  <si>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</si>
  <si>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</si>
  <si>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</si>
  <si>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</si>
  <si>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</si>
  <si>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</si>
  <si>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</si>
  <si>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</si>
  <si>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</si>
  <si>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</si>
  <si>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</si>
  <si>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</si>
  <si>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</si>
  <si>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</si>
  <si>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</si>
  <si>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</si>
  <si>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</si>
  <si>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</si>
  <si>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</si>
  <si>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</si>
  <si>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</si>
  <si>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</si>
  <si>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</si>
  <si>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</si>
  <si>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</si>
  <si>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</si>
  <si>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</si>
  <si>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</si>
  <si>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</si>
  <si>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</si>
  <si>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</si>
  <si>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</si>
  <si>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</si>
  <si>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</si>
  <si>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</si>
  <si>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</si>
  <si>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</si>
  <si>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</si>
  <si>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</si>
  <si>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</si>
  <si>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</si>
  <si>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</si>
  <si>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</si>
  <si>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</si>
  <si>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</si>
  <si>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</si>
  <si>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</si>
  <si>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</si>
  <si>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</si>
  <si>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</si>
  <si>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</si>
  <si>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</si>
  <si>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</si>
  <si>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</si>
  <si>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</si>
  <si>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</si>
  <si>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</si>
  <si>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</si>
  <si>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</si>
  <si>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</si>
  <si>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</si>
  <si>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</si>
  <si>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</si>
  <si>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</si>
  <si>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</si>
  <si>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</si>
  <si>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</si>
  <si>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</si>
  <si>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</si>
  <si>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</si>
  <si>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</si>
  <si>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</si>
  <si>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</si>
  <si>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</si>
  <si>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</si>
  <si>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</si>
  <si>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</si>
  <si>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</si>
  <si>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</si>
  <si>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</si>
  <si>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</si>
  <si>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</si>
  <si>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</si>
  <si>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</si>
  <si>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</si>
  <si>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</si>
  <si>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</si>
  <si>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</si>
  <si>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</si>
  <si>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</si>
  <si>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</si>
  <si>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</si>
  <si>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</si>
  <si>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</si>
  <si>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</si>
  <si>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</si>
  <si>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</si>
  <si>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</si>
  <si>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</si>
  <si>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</si>
  <si>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</si>
  <si>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</si>
  <si>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</si>
  <si>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</si>
  <si>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</si>
  <si>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</si>
  <si>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</si>
  <si>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</si>
  <si>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</si>
  <si>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</si>
  <si>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</si>
  <si>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</si>
  <si>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</si>
  <si>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</si>
  <si>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</si>
  <si>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</si>
  <si>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</si>
  <si>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</si>
  <si>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</si>
  <si>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</si>
  <si>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</si>
  <si>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</si>
  <si>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</si>
  <si>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</si>
  <si>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</si>
  <si>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</si>
  <si>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</si>
  <si>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</si>
  <si>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</si>
  <si>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</si>
  <si>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</si>
  <si>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</si>
  <si>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</si>
  <si>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</si>
  <si>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</si>
  <si>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</si>
  <si>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</si>
  <si>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</si>
  <si>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</si>
  <si>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</si>
  <si>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</si>
  <si>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</si>
  <si>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</si>
  <si>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</si>
  <si>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</si>
  <si>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</si>
  <si>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</si>
  <si>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</si>
  <si>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</si>
  <si>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</si>
  <si>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</si>
  <si>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</si>
  <si>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</si>
  <si>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</si>
  <si>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</si>
  <si>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</si>
  <si>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</si>
  <si>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</si>
  <si>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</si>
  <si>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</si>
  <si>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</si>
  <si>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</si>
  <si>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</si>
  <si>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</si>
  <si>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</si>
  <si>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</si>
  <si>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</si>
  <si>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</si>
  <si>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</si>
  <si>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</si>
  <si>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</si>
  <si>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</si>
  <si>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</si>
  <si>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</si>
  <si>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</si>
  <si>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</si>
  <si>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</si>
  <si>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</si>
  <si>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</si>
  <si>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</si>
  <si>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</si>
  <si>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</si>
  <si>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</si>
  <si>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</si>
  <si>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</si>
  <si>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</si>
  <si>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</si>
  <si>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</si>
  <si>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</si>
  <si>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</si>
  <si>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</si>
  <si>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</si>
  <si>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</si>
  <si>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</si>
  <si>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</si>
  <si>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</si>
  <si>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</si>
  <si>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</si>
  <si>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</si>
  <si>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</si>
  <si>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</si>
  <si>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</si>
  <si>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</si>
  <si>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</si>
  <si>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</si>
  <si>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</si>
  <si>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</si>
  <si>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</si>
  <si>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</si>
  <si>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</si>
  <si>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</si>
  <si>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</si>
  <si>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</si>
  <si>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</si>
  <si>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</si>
  <si>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</si>
  <si>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</si>
  <si>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</si>
  <si>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</si>
  <si>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</si>
  <si>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</si>
  <si>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</si>
  <si>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</si>
  <si>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</si>
  <si>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</si>
  <si>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</si>
  <si>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</si>
  <si>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</si>
  <si>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</si>
  <si>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</si>
  <si>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</si>
  <si>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</si>
  <si>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</si>
  <si>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</si>
  <si>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</si>
  <si>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</si>
  <si>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</si>
  <si>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</si>
  <si>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</si>
  <si>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</si>
  <si>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</si>
  <si>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</si>
  <si>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</si>
  <si>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</si>
  <si>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</si>
  <si>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</si>
  <si>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</si>
  <si>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</si>
  <si>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</si>
  <si>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</si>
  <si>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</si>
  <si>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</si>
  <si>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</si>
  <si>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</si>
  <si>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</si>
  <si>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</si>
  <si>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</si>
  <si>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</si>
  <si>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</si>
  <si>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</si>
  <si>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</si>
  <si>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</si>
  <si>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</si>
  <si>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</si>
  <si>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</si>
  <si>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</si>
  <si>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</si>
  <si>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</si>
  <si>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</si>
  <si>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</si>
  <si>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</si>
  <si>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</si>
  <si>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</si>
  <si>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</si>
  <si>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</si>
  <si>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</si>
  <si>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</si>
  <si>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</si>
  <si>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</si>
  <si>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</si>
  <si>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</si>
  <si>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</si>
  <si>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</si>
  <si>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</si>
  <si>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</si>
  <si>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</si>
  <si>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</si>
  <si>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</si>
  <si>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</si>
  <si>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</si>
  <si>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</si>
  <si>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</si>
  <si>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</si>
  <si>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</si>
  <si>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</si>
  <si>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</si>
  <si>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</si>
  <si>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</si>
  <si>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</si>
  <si>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</si>
  <si>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</si>
  <si>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</si>
  <si>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</si>
  <si>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</si>
  <si>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</si>
  <si>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</si>
  <si>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</si>
  <si>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</si>
  <si>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</si>
  <si>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</si>
  <si>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</si>
  <si>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</si>
  <si>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</si>
  <si>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</si>
  <si>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</si>
  <si>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</si>
  <si>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</si>
  <si>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</si>
  <si>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</si>
  <si>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</si>
  <si>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</si>
  <si>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</si>
  <si>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</si>
  <si>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</si>
  <si>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</si>
  <si>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</si>
  <si>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</si>
  <si>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</si>
  <si>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</si>
  <si>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</si>
  <si>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</si>
  <si>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</si>
  <si>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</si>
  <si>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</si>
  <si>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</si>
  <si>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</si>
  <si>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</si>
  <si>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</si>
  <si>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</si>
  <si>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</si>
  <si>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</si>
  <si>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</si>
  <si>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</si>
  <si>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</si>
  <si>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</si>
  <si>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</si>
  <si>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</si>
  <si>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</si>
  <si>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</si>
  <si>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</si>
  <si>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</si>
  <si>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</si>
  <si>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</si>
  <si>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</si>
  <si>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</si>
  <si>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</si>
  <si>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</si>
  <si>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</si>
  <si>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</si>
  <si>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</si>
  <si>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</si>
  <si>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</si>
  <si>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</si>
  <si>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</si>
  <si>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</si>
  <si>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</si>
  <si>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</si>
  <si>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</si>
  <si>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</si>
  <si>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</si>
  <si>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</si>
  <si>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</si>
  <si>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</si>
  <si>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</si>
  <si>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</si>
  <si>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</si>
  <si>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</si>
  <si>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</si>
  <si>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</si>
  <si>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</si>
  <si>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</si>
  <si>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</si>
  <si>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</si>
  <si>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</si>
  <si>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</si>
  <si>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</si>
  <si>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</si>
  <si>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</si>
  <si>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</si>
  <si>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</si>
  <si>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</si>
  <si>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</si>
  <si>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</si>
  <si>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</si>
  <si>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</si>
  <si>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</si>
  <si>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</si>
  <si>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</si>
  <si>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</si>
  <si>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</si>
  <si>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</si>
  <si>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</si>
  <si>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</si>
  <si>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</si>
  <si>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</si>
  <si>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</si>
  <si>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</si>
  <si>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</si>
  <si>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</si>
  <si>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</si>
  <si>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</si>
  <si>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</si>
  <si>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</si>
  <si>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</si>
  <si>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</si>
  <si>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</si>
  <si>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</si>
  <si>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</si>
  <si>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</si>
  <si>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</si>
  <si>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</si>
  <si>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</si>
  <si>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</si>
  <si>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</si>
  <si>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</si>
  <si>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</si>
  <si>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</si>
  <si>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</si>
  <si>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</si>
  <si>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</si>
  <si>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</si>
  <si>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</si>
  <si>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</si>
  <si>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</si>
  <si>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</si>
  <si>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</si>
  <si>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</si>
  <si>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</si>
  <si>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</si>
  <si>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</si>
  <si>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</si>
  <si>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</si>
  <si>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</si>
  <si>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</si>
  <si>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</si>
  <si>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</si>
  <si>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</si>
  <si>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</si>
  <si>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</si>
  <si>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</si>
  <si>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</si>
  <si>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</si>
  <si>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</si>
  <si>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</si>
  <si>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</si>
  <si>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</si>
  <si>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</si>
  <si>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</si>
  <si>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</si>
  <si>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</si>
  <si>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</si>
  <si>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</si>
  <si>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</si>
  <si>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</si>
  <si>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</si>
  <si>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</si>
  <si>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</si>
  <si>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</si>
  <si>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</si>
  <si>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</si>
  <si>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</si>
  <si>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</si>
  <si>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</si>
  <si>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</si>
  <si>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</si>
  <si>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</si>
  <si>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</si>
  <si>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</si>
  <si>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</si>
  <si>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</si>
  <si>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</si>
  <si>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</si>
  <si>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</si>
  <si>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</si>
  <si>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</si>
  <si>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</si>
  <si>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</si>
  <si>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</si>
  <si>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</si>
  <si>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</si>
  <si>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</si>
  <si>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</si>
  <si>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</si>
  <si>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</si>
  <si>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</si>
  <si>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</si>
  <si>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</si>
  <si>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</si>
  <si>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</si>
  <si>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</si>
  <si>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</si>
  <si>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</si>
  <si>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</si>
  <si>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</si>
  <si>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</si>
  <si>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</si>
  <si>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</si>
  <si>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</si>
  <si>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</si>
  <si>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</si>
  <si>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</si>
  <si>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</si>
  <si>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</si>
  <si>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</si>
  <si>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</si>
  <si>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</si>
  <si>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</si>
  <si>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</si>
  <si>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</si>
  <si>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</si>
  <si>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</si>
  <si>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</si>
  <si>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</si>
  <si>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</si>
  <si>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</si>
  <si>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</si>
  <si>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</si>
  <si>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</si>
  <si>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</si>
  <si>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</si>
  <si>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</si>
  <si>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</si>
  <si>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</si>
  <si>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</si>
  <si>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</si>
  <si>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</si>
  <si>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</si>
  <si>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</si>
  <si>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</si>
  <si>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</si>
  <si>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</si>
  <si>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</si>
  <si>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</si>
  <si>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</si>
  <si>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</si>
  <si>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</si>
  <si>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</si>
  <si>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</si>
  <si>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</si>
  <si>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</si>
  <si>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</si>
  <si>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</si>
  <si>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</si>
  <si>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</si>
  <si>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</si>
  <si>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</si>
  <si>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</si>
  <si>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</si>
  <si>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</si>
  <si>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</si>
  <si>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</si>
  <si>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</si>
  <si>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</si>
  <si>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</si>
  <si>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</si>
  <si>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</si>
  <si>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</si>
  <si>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</si>
  <si>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</si>
  <si>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</si>
  <si>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</si>
  <si>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</si>
  <si>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</si>
  <si>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</si>
  <si>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</si>
  <si>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</si>
  <si>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</si>
  <si>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</si>
  <si>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</si>
  <si>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</si>
  <si>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</si>
  <si>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</si>
  <si>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</si>
  <si>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</si>
  <si>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</si>
  <si>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</si>
  <si>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</si>
  <si>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</si>
  <si>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</si>
  <si>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</si>
  <si>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</si>
  <si>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</si>
  <si>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</si>
  <si>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</si>
  <si>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</si>
  <si>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</si>
  <si>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</si>
  <si>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</si>
  <si>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</si>
  <si>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</si>
  <si>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</si>
  <si>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</si>
  <si>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</si>
  <si>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</si>
  <si>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</si>
  <si>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</si>
  <si>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</si>
  <si>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</si>
  <si>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</si>
  <si>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</si>
  <si>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</si>
  <si>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</si>
  <si>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</si>
  <si>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</si>
  <si>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</si>
  <si>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</si>
  <si>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</si>
  <si>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</si>
  <si>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</si>
  <si>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</si>
  <si>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</si>
  <si>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</si>
  <si>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</si>
  <si>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</si>
  <si>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</si>
  <si>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</si>
  <si>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</si>
  <si>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</si>
  <si>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</si>
  <si>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</si>
  <si>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</si>
  <si>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</si>
  <si>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</si>
  <si>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</si>
  <si>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</si>
  <si>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</si>
  <si>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</si>
  <si>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</si>
  <si>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</si>
  <si>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</si>
  <si>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</si>
  <si>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</si>
  <si>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</si>
  <si>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</si>
  <si>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</si>
  <si>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</si>
  <si>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</si>
  <si>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</si>
  <si>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</si>
  <si>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</si>
  <si>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</si>
  <si>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</si>
  <si>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</si>
  <si>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</si>
  <si>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</si>
  <si>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</si>
  <si>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</si>
  <si>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</si>
  <si>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</si>
  <si>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</si>
  <si>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</si>
  <si>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</si>
  <si>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</si>
  <si>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</si>
  <si>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</si>
  <si>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</si>
  <si>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</si>
  <si>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</si>
  <si>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</si>
  <si>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</si>
  <si>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</si>
  <si>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</si>
  <si>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</si>
  <si>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</si>
  <si>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</si>
  <si>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</si>
  <si>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</si>
  <si>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</si>
  <si>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</si>
  <si>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</si>
  <si>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</si>
  <si>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</si>
  <si>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</si>
  <si>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</si>
  <si>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</si>
  <si>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</si>
  <si>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</si>
  <si>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</si>
  <si>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</si>
  <si>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</si>
  <si>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</si>
  <si>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</si>
  <si>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</si>
  <si>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</si>
  <si>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</si>
  <si>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</si>
  <si>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</si>
  <si>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</si>
  <si>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</si>
  <si>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</si>
  <si>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</si>
  <si>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</si>
  <si>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</si>
  <si>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</si>
  <si>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</si>
  <si>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</si>
  <si>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</si>
  <si>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</si>
  <si>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</si>
  <si>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</si>
  <si>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</si>
  <si>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</si>
  <si>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</si>
  <si>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</si>
  <si>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</si>
  <si>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</si>
  <si>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</si>
  <si>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</si>
  <si>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</si>
  <si>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</si>
  <si>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</si>
  <si>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</si>
  <si>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</si>
  <si>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</si>
  <si>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</si>
  <si>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</si>
  <si>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</si>
  <si>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</si>
  <si>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</si>
  <si>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</si>
  <si>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</si>
  <si>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</si>
  <si>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</si>
  <si>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</si>
  <si>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</si>
  <si>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</si>
  <si>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</si>
  <si>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</si>
  <si>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</si>
  <si>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</si>
  <si>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</si>
  <si>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</si>
  <si>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</si>
  <si>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</si>
  <si>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</si>
  <si>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</si>
  <si>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</si>
  <si>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</si>
  <si>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</si>
  <si>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</si>
  <si>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</si>
  <si>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</si>
  <si>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</si>
  <si>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</si>
  <si>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</si>
  <si>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</si>
  <si>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</si>
  <si>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</si>
  <si>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</si>
  <si>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</si>
  <si>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</si>
  <si>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</si>
  <si>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</si>
  <si>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</si>
  <si>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</si>
  <si>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</si>
  <si>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</si>
  <si>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</si>
  <si>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</si>
  <si>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</si>
  <si>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</si>
  <si>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</si>
  <si>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</si>
  <si>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</si>
  <si>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</si>
  <si>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</si>
  <si>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</si>
  <si>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</si>
  <si>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</si>
  <si>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</si>
  <si>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</si>
  <si>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</si>
  <si>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</si>
  <si>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</si>
  <si>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</si>
  <si>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</si>
  <si>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</si>
  <si>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</si>
  <si>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</si>
  <si>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</si>
  <si>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</si>
  <si>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</si>
  <si>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</si>
  <si>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</si>
  <si>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</si>
  <si>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</si>
  <si>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</si>
  <si>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</si>
  <si>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</si>
  <si>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</si>
  <si>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</si>
  <si>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</si>
  <si>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</si>
  <si>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</si>
  <si>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</si>
  <si>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</si>
  <si>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</si>
  <si>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</si>
  <si>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</si>
  <si>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</si>
  <si>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</si>
  <si>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</si>
  <si>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</si>
  <si>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</si>
  <si>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</si>
  <si>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</si>
  <si>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</si>
  <si>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</si>
  <si>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</si>
  <si>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</si>
  <si>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</si>
  <si>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</si>
  <si>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</si>
  <si>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</si>
  <si>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</si>
  <si>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</si>
  <si>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</si>
  <si>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</si>
  <si>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</si>
  <si>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</si>
  <si>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</si>
  <si>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</si>
  <si>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</si>
  <si>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</si>
  <si>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</si>
  <si>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</si>
  <si>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</si>
  <si>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</si>
  <si>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</si>
  <si>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</si>
  <si>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</si>
  <si>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</si>
  <si>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</si>
  <si>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</si>
  <si>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</si>
  <si>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</si>
  <si>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</si>
  <si>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</si>
  <si>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</si>
  <si>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</si>
  <si>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</si>
  <si>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</si>
  <si>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</si>
  <si>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</si>
  <si>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</si>
  <si>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</si>
  <si>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</si>
  <si>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</si>
  <si>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</si>
  <si>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</si>
  <si>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</si>
  <si>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</si>
  <si>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</si>
  <si>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</si>
  <si>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</si>
  <si>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</si>
  <si>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</si>
  <si>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</si>
  <si>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</si>
  <si>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</si>
  <si>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</si>
  <si>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</si>
  <si>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</si>
  <si>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</si>
  <si>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</si>
  <si>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</si>
  <si>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</si>
  <si>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</si>
  <si>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</si>
  <si>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</si>
  <si>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</si>
  <si>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</si>
  <si>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</si>
  <si>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</si>
  <si>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</si>
  <si>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</si>
  <si>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</si>
  <si>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</si>
  <si>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</si>
  <si>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</si>
  <si>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</si>
  <si>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</si>
  <si>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</si>
  <si>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</si>
  <si>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</si>
  <si>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</si>
  <si>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</si>
  <si>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</si>
  <si>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</si>
  <si>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</si>
  <si>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</si>
  <si>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</si>
  <si>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</si>
  <si>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</si>
  <si>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</si>
  <si>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</si>
  <si>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</si>
  <si>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</si>
  <si>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</si>
  <si>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</si>
  <si>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</si>
  <si>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</si>
  <si>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</si>
  <si>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</si>
  <si>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</si>
  <si>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</si>
  <si>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</si>
  <si>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</si>
  <si>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</si>
  <si>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</si>
  <si>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</si>
  <si>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</si>
  <si>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</si>
  <si>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</si>
  <si>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</si>
  <si>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</si>
  <si>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</si>
  <si>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</si>
  <si>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</si>
  <si>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</si>
  <si>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</si>
  <si>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</si>
  <si>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</si>
  <si>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</si>
  <si>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</si>
  <si>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</si>
  <si>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</si>
  <si>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</si>
  <si>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</si>
  <si>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</si>
  <si>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</si>
  <si>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</si>
  <si>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</si>
  <si>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</si>
  <si>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</si>
  <si>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</si>
  <si>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</si>
  <si>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</si>
  <si>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</si>
  <si>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</si>
  <si>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</si>
  <si>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</si>
  <si>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</si>
  <si>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</si>
  <si>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</si>
  <si>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</si>
  <si>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</si>
  <si>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</si>
  <si>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</si>
  <si>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</si>
  <si>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</si>
  <si>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</si>
  <si>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</si>
  <si>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</si>
  <si>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</si>
  <si>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</si>
  <si>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</si>
  <si>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</si>
  <si>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</si>
  <si>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</si>
  <si>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</si>
  <si>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</si>
  <si>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</si>
  <si>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</si>
  <si>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</si>
  <si>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</si>
  <si>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</si>
  <si>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</si>
  <si>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</si>
  <si>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</si>
  <si>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</si>
  <si>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</si>
  <si>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</si>
  <si>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</si>
  <si>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</si>
  <si>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</si>
  <si>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</si>
  <si>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</si>
  <si>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</si>
  <si>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</si>
  <si>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</si>
  <si>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</si>
  <si>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</si>
  <si>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</si>
  <si>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</si>
  <si>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</si>
  <si>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</si>
  <si>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</si>
  <si>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</si>
  <si>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</si>
  <si>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</si>
  <si>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</si>
  <si>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</si>
  <si>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</si>
  <si>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</si>
  <si>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</si>
  <si>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</si>
  <si>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</si>
  <si>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</si>
  <si>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</si>
  <si>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</si>
  <si>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</si>
  <si>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</si>
  <si>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</si>
  <si>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</si>
  <si>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</si>
  <si>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</si>
  <si>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</si>
  <si>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</si>
  <si>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</si>
  <si>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</si>
  <si>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</si>
  <si>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</si>
  <si>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</si>
  <si>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</si>
  <si>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</si>
  <si>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</si>
  <si>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</si>
  <si>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</si>
  <si>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</si>
  <si>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</si>
  <si>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</si>
  <si>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</si>
  <si>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</si>
  <si>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</si>
  <si>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</si>
  <si>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</si>
  <si>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</si>
  <si>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</si>
  <si>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</si>
  <si>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</si>
  <si>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</si>
  <si>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</si>
  <si>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</si>
  <si>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</si>
  <si>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</si>
  <si>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</si>
  <si>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</si>
  <si>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</si>
  <si>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</si>
  <si>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</si>
  <si>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</si>
  <si>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</si>
  <si>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</si>
  <si>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</si>
  <si>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</si>
  <si>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</si>
  <si>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</si>
  <si>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</si>
  <si>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</si>
  <si>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</si>
  <si>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</si>
  <si>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</si>
  <si>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</si>
  <si>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</si>
  <si>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</si>
  <si>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</si>
  <si>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</si>
  <si>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</si>
  <si>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</si>
  <si>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</si>
  <si>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</si>
  <si>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</si>
  <si>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</si>
  <si>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</si>
  <si>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</si>
  <si>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</si>
  <si>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</si>
  <si>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</si>
  <si>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</si>
  <si>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</si>
  <si>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</si>
  <si>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</si>
  <si>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</si>
  <si>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</si>
  <si>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</si>
  <si>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</si>
  <si>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</si>
  <si>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</si>
  <si>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</si>
  <si>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</si>
  <si>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</si>
  <si>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</si>
  <si>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</si>
  <si>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</si>
  <si>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</si>
  <si>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</si>
  <si>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</si>
  <si>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</si>
  <si>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</si>
  <si>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</si>
  <si>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</si>
  <si>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</si>
  <si>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</si>
  <si>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</si>
  <si>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</si>
  <si>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</si>
  <si>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</si>
  <si>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</si>
  <si>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</si>
  <si>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</si>
  <si>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</si>
  <si>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</si>
  <si>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</si>
  <si>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</si>
  <si>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</si>
  <si>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</si>
  <si>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</si>
  <si>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</si>
  <si>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</si>
  <si>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</si>
  <si>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</si>
  <si>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</si>
  <si>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</si>
  <si>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</si>
  <si>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</si>
  <si>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</si>
  <si>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</si>
  <si>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</si>
  <si>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</si>
  <si>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</si>
  <si>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</si>
  <si>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</si>
  <si>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</si>
  <si>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</si>
  <si>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</si>
  <si>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</si>
  <si>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</si>
  <si>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</si>
  <si>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</si>
  <si>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</si>
  <si>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</si>
  <si>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</si>
  <si>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</si>
  <si>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</si>
  <si>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</si>
  <si>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</si>
  <si>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</si>
  <si>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</si>
  <si>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</si>
  <si>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</si>
  <si>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</si>
  <si>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</si>
  <si>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</si>
  <si>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</si>
  <si>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</si>
  <si>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</si>
  <si>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</si>
  <si>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</si>
  <si>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</si>
  <si>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</si>
  <si>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</si>
  <si>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</si>
  <si>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</si>
  <si>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</si>
  <si>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</si>
  <si>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</si>
  <si>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</si>
  <si>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</si>
  <si>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</si>
  <si>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</si>
  <si>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</si>
  <si>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</si>
  <si>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</si>
  <si>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</si>
  <si>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</si>
  <si>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</si>
  <si>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</si>
  <si>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</si>
  <si>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</si>
  <si>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</si>
  <si>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</si>
  <si>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</si>
  <si>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</si>
  <si>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</si>
  <si>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</si>
  <si>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</si>
  <si>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</si>
  <si>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</si>
  <si>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</si>
  <si>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</si>
  <si>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</si>
  <si>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</si>
  <si>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</si>
  <si>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</si>
  <si>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</si>
  <si>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</si>
  <si>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</si>
  <si>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</si>
  <si>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</si>
  <si>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</si>
  <si>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</si>
  <si>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</si>
  <si>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</si>
  <si>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</si>
  <si>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</si>
  <si>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</si>
  <si>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</si>
  <si>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</si>
  <si>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</si>
  <si>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</si>
  <si>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</si>
  <si>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</si>
  <si>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</si>
  <si>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</si>
  <si>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</si>
  <si>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</si>
  <si>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</si>
  <si>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</si>
  <si>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</si>
  <si>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</si>
  <si>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</si>
  <si>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</si>
  <si>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</si>
  <si>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</si>
  <si>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</si>
  <si>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</si>
  <si>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</si>
  <si>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</si>
  <si>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</si>
  <si>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</si>
  <si>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</si>
  <si>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</si>
  <si>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</si>
  <si>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</si>
  <si>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</si>
  <si>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</si>
  <si>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</si>
  <si>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</si>
  <si>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</si>
  <si>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</si>
  <si>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</si>
  <si>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</si>
  <si>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</si>
  <si>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</si>
  <si>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</si>
  <si>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</si>
  <si>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</si>
  <si>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</si>
  <si>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</si>
  <si>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</si>
  <si>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</si>
  <si>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</si>
  <si>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</si>
  <si>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</si>
  <si>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</si>
  <si>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</si>
  <si>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</si>
  <si>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</si>
  <si>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</si>
  <si>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</si>
  <si>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</si>
  <si>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</si>
  <si>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</si>
  <si>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</si>
  <si>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</si>
  <si>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</si>
  <si>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</si>
  <si>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</si>
  <si>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</si>
  <si>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</si>
  <si>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</si>
  <si>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</si>
  <si>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</si>
  <si>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</si>
  <si>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</si>
  <si>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</si>
  <si>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</si>
  <si>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</si>
  <si>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</si>
  <si>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</si>
  <si>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</si>
  <si>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</si>
  <si>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</si>
  <si>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</si>
  <si>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</si>
  <si>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</si>
  <si>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</si>
  <si>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</si>
  <si>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</si>
  <si>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</si>
  <si>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</si>
  <si>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</si>
  <si>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</si>
  <si>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</si>
  <si>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</si>
  <si>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</si>
  <si>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</si>
  <si>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</si>
  <si>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</si>
  <si>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</si>
  <si>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</si>
  <si>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</si>
  <si>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</si>
  <si>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</si>
  <si>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</si>
  <si>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</si>
  <si>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</si>
  <si>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</si>
  <si>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</si>
  <si>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</si>
  <si>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</si>
  <si>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</si>
  <si>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</si>
  <si>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</si>
  <si>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</si>
  <si>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</si>
  <si>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</si>
  <si>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</si>
  <si>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</si>
  <si>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</si>
  <si>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</si>
  <si>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</si>
  <si>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</si>
  <si>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</si>
  <si>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</si>
  <si>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</si>
  <si>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</si>
  <si>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</si>
  <si>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</si>
  <si>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</si>
  <si>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</si>
  <si>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</si>
  <si>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</si>
  <si>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</si>
  <si>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</si>
  <si>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</si>
  <si>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</si>
  <si>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</si>
  <si>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</si>
  <si>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</si>
  <si>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</si>
  <si>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</si>
  <si>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</si>
  <si>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</si>
  <si>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</si>
  <si>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</si>
  <si>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</si>
  <si>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</si>
  <si>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</si>
  <si>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</si>
  <si>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</si>
  <si>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</si>
  <si>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</si>
  <si>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</si>
  <si>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</si>
  <si>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</si>
  <si>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</si>
  <si>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</si>
  <si>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</si>
  <si>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</si>
  <si>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</si>
  <si>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</si>
  <si>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</si>
  <si>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</si>
  <si>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</si>
  <si>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</si>
  <si>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</si>
  <si>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</si>
  <si>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</si>
  <si>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</si>
  <si>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</si>
  <si>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</si>
  <si>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</si>
  <si>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</si>
  <si>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</si>
  <si>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</si>
  <si>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</si>
  <si>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</si>
  <si>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</si>
  <si>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</si>
  <si>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</si>
  <si>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</si>
  <si>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</si>
  <si>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</si>
  <si>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</si>
  <si>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</si>
  <si>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</si>
  <si>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</si>
  <si>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</si>
  <si>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</si>
  <si>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</si>
  <si>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</si>
  <si>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</si>
  <si>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</si>
  <si>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</si>
  <si>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</si>
  <si>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</si>
  <si>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</si>
  <si>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</si>
  <si>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</si>
  <si>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</si>
  <si>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</si>
  <si>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</si>
  <si>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</si>
  <si>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</si>
  <si>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</si>
  <si>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</si>
  <si>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</si>
  <si>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</si>
  <si>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</si>
  <si>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</si>
  <si>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</si>
  <si>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</si>
  <si>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</si>
  <si>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</si>
  <si>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</si>
  <si>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</si>
  <si>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</si>
  <si>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</si>
  <si>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</si>
  <si>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</si>
  <si>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</si>
  <si>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</si>
  <si>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</si>
  <si>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</si>
  <si>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</si>
  <si>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</si>
  <si>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</si>
  <si>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</si>
  <si>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</si>
  <si>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</si>
  <si>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</si>
  <si>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</si>
  <si>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</si>
  <si>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</si>
  <si>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</si>
  <si>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</si>
  <si>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</si>
  <si>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</si>
  <si>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</si>
  <si>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</si>
  <si>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</si>
  <si>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</si>
  <si>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</si>
  <si>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</si>
  <si>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</si>
  <si>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</si>
  <si>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</si>
  <si>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</si>
  <si>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</si>
  <si>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</si>
  <si>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</si>
  <si>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</si>
  <si>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</si>
  <si>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</si>
  <si>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</si>
  <si>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</si>
  <si>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</si>
  <si>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</si>
  <si>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</si>
  <si>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</si>
  <si>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</si>
  <si>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</si>
  <si>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</si>
  <si>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</si>
  <si>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</si>
  <si>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</si>
  <si>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</si>
  <si>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</si>
  <si>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</si>
  <si>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</si>
  <si>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</si>
  <si>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</si>
  <si>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</si>
  <si>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</si>
  <si>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</si>
  <si>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</si>
  <si>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</si>
  <si>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</si>
  <si>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</si>
  <si>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</si>
  <si>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</si>
  <si>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</si>
  <si>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</si>
  <si>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</si>
  <si>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</si>
  <si>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</si>
  <si>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</si>
  <si>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</si>
  <si>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</si>
  <si>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</si>
  <si>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</si>
  <si>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</si>
  <si>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</si>
  <si>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</si>
  <si>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</si>
  <si>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</si>
  <si>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</si>
  <si>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</si>
  <si>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</si>
  <si>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</si>
  <si>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</si>
  <si>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</si>
  <si>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</si>
  <si>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</si>
  <si>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</si>
  <si>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</si>
  <si>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</si>
  <si>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</si>
  <si>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</si>
  <si>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</si>
  <si>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</si>
  <si>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</si>
  <si>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</si>
  <si>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</si>
  <si>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</si>
  <si>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</si>
  <si>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</si>
  <si>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</si>
  <si>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</si>
  <si>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</si>
  <si>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</si>
  <si>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</si>
  <si>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</si>
  <si>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</si>
  <si>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</si>
  <si>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</si>
  <si>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</si>
  <si>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</si>
  <si>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</si>
  <si>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</si>
  <si>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</si>
  <si>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</si>
  <si>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</si>
  <si>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</si>
  <si>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</si>
  <si>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</si>
  <si>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</si>
  <si>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</si>
  <si>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</si>
  <si>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</si>
  <si>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</si>
  <si>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</si>
  <si>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</si>
  <si>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</si>
  <si>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</si>
  <si>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</si>
  <si>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</si>
  <si>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</si>
  <si>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</si>
  <si>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</si>
  <si>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</si>
  <si>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</si>
  <si>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</si>
  <si>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</si>
  <si>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</si>
  <si>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</si>
  <si>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</si>
  <si>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</si>
  <si>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</si>
  <si>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</si>
  <si>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</si>
  <si>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</si>
  <si>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</si>
  <si>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</si>
  <si>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</si>
  <si>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</si>
  <si>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</si>
  <si>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</si>
  <si>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</si>
  <si>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</si>
  <si>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</si>
  <si>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</si>
  <si>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</si>
  <si>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</si>
  <si>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</si>
  <si>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</si>
  <si>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</si>
  <si>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</si>
  <si>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</si>
  <si>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</si>
  <si>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</si>
  <si>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</si>
  <si>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</si>
  <si>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</si>
  <si>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</si>
  <si>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</si>
  <si>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</si>
  <si>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</si>
  <si>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</si>
  <si>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</si>
  <si>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</si>
  <si>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</si>
  <si>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</si>
  <si>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</si>
  <si>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</si>
  <si>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</si>
  <si>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</si>
  <si>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</si>
  <si>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</si>
  <si>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</si>
  <si>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</si>
  <si>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</si>
  <si>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</si>
  <si>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</si>
  <si>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</si>
  <si>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</si>
  <si>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</si>
  <si>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</si>
  <si>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</si>
  <si>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</si>
  <si>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</si>
  <si>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</si>
  <si>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</si>
  <si>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</si>
  <si>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</si>
  <si>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</si>
  <si>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</si>
  <si>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</si>
  <si>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</si>
  <si>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</si>
  <si>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</si>
  <si>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</si>
  <si>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</si>
  <si>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</si>
  <si>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</si>
  <si>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</si>
  <si>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</si>
  <si>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</si>
  <si>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</si>
  <si>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</si>
  <si>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</si>
  <si>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</si>
  <si>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</si>
  <si>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</si>
  <si>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</si>
  <si>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</si>
  <si>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</si>
  <si>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</si>
  <si>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</si>
  <si>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</si>
  <si>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</si>
  <si>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</si>
  <si>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</si>
  <si>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</si>
  <si>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</si>
  <si>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</si>
  <si>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</si>
  <si>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</si>
  <si>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</si>
  <si>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</si>
  <si>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</si>
  <si>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</si>
  <si>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</si>
  <si>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</si>
  <si>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</si>
  <si>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</si>
  <si>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</si>
  <si>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</si>
  <si>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</si>
  <si>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</si>
  <si>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</si>
  <si>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</si>
  <si>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</si>
  <si>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</si>
  <si>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</si>
  <si>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</si>
  <si>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</si>
  <si>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</si>
  <si>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</si>
  <si>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</si>
  <si>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</si>
  <si>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</si>
  <si>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</si>
  <si>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</si>
  <si>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</si>
  <si>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</si>
  <si>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</si>
  <si>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</si>
  <si>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</si>
  <si>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</si>
  <si>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</si>
  <si>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</si>
  <si>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</si>
  <si>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</si>
  <si>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</si>
  <si>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</si>
  <si>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</si>
  <si>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</si>
  <si>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</si>
  <si>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</si>
  <si>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</si>
  <si>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</si>
  <si>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</si>
  <si>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</si>
  <si>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</si>
  <si>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</si>
  <si>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</si>
  <si>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</si>
  <si>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</si>
  <si>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</si>
  <si>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</si>
  <si>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</si>
  <si>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</si>
  <si>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</si>
  <si>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</si>
  <si>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</si>
  <si>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</si>
  <si>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</si>
  <si>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</si>
  <si>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</si>
  <si>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</si>
  <si>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</si>
  <si>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</si>
  <si>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</si>
  <si>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</si>
  <si>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</si>
  <si>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</si>
  <si>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</si>
  <si>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</si>
  <si>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</si>
  <si>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</si>
  <si>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</si>
  <si>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</si>
  <si>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</si>
  <si>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</si>
  <si>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</si>
  <si>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</si>
  <si>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</si>
  <si>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</si>
  <si>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</si>
  <si>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</si>
  <si>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</si>
  <si>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</si>
  <si>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</si>
  <si>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</si>
  <si>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</si>
  <si>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</si>
  <si>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</si>
  <si>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</si>
  <si>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</si>
  <si>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</si>
  <si>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</si>
  <si>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</si>
  <si>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</si>
  <si>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</si>
  <si>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</si>
  <si>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</si>
  <si>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</si>
  <si>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</si>
  <si>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</si>
  <si>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</si>
  <si>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</si>
  <si>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</si>
  <si>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</si>
  <si>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</si>
  <si>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</si>
  <si>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</si>
  <si>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</si>
  <si>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</si>
  <si>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</si>
  <si>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</si>
  <si>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</si>
  <si>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</si>
  <si>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</si>
  <si>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</si>
  <si>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</si>
  <si>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</si>
  <si>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</si>
  <si>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</si>
  <si>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</si>
  <si>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</si>
  <si>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</si>
  <si>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</si>
  <si>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</si>
  <si>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</si>
  <si>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</si>
  <si>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</si>
  <si>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</si>
  <si>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</si>
  <si>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</si>
  <si>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</si>
  <si>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</si>
  <si>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</si>
  <si>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</si>
  <si>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</si>
  <si>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</si>
  <si>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</si>
  <si>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</si>
  <si>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</si>
  <si>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</si>
  <si>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</si>
  <si>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</si>
  <si>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</si>
  <si>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</si>
  <si>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</si>
  <si>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</si>
  <si>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</si>
  <si>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</si>
  <si>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</si>
  <si>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</si>
  <si>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</si>
  <si>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</si>
  <si>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</si>
  <si>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</si>
  <si>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</si>
  <si>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</si>
  <si>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</si>
  <si>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</si>
  <si>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</si>
  <si>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</si>
  <si>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</si>
  <si>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</si>
  <si>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</si>
  <si>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</si>
  <si>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</si>
  <si>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</si>
  <si>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</si>
  <si>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</si>
  <si>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</si>
  <si>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</si>
  <si>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</si>
  <si>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</si>
  <si>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</si>
  <si>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</si>
  <si>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</si>
  <si>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</si>
  <si>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</si>
  <si>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</si>
  <si>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</si>
  <si>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</si>
  <si>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</si>
  <si>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</si>
  <si>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</si>
  <si>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</si>
  <si>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</si>
  <si>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</si>
  <si>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</si>
  <si>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</si>
  <si>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</si>
  <si>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</si>
  <si>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</si>
  <si>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</si>
  <si>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</si>
  <si>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</si>
  <si>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</si>
  <si>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</si>
  <si>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</si>
  <si>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</si>
  <si>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</si>
  <si>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</si>
  <si>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</si>
  <si>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</si>
  <si>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</si>
  <si>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</si>
  <si>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</si>
  <si>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</si>
  <si>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</si>
  <si>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</si>
  <si>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</si>
  <si>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</si>
  <si>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</si>
  <si>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</si>
  <si>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</si>
  <si>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</si>
  <si>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</si>
  <si>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</si>
  <si>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</si>
  <si>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</si>
  <si>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</si>
  <si>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</si>
  <si>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</si>
  <si>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</si>
  <si>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</si>
  <si>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</si>
  <si>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</si>
  <si>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</si>
  <si>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</si>
  <si>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</si>
  <si>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</si>
  <si>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</si>
  <si>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</si>
  <si>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</si>
  <si>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</si>
  <si>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</si>
  <si>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</si>
  <si>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</si>
  <si>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</si>
  <si>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</si>
  <si>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</si>
  <si>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</si>
  <si>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</si>
  <si>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</si>
  <si>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</si>
  <si>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</si>
  <si>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</si>
  <si>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</si>
  <si>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</si>
  <si>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</si>
  <si>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</si>
  <si>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</si>
  <si>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</si>
  <si>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</si>
  <si>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</si>
  <si>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</si>
  <si>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</si>
  <si>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</si>
  <si>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</si>
  <si>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</si>
  <si>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</si>
  <si>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</si>
  <si>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</si>
  <si>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</si>
  <si>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</si>
  <si>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</si>
  <si>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</si>
  <si>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</si>
  <si>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</si>
  <si>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</si>
  <si>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</si>
  <si>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</si>
  <si>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</si>
  <si>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</si>
  <si>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</si>
  <si>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</si>
  <si>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</si>
  <si>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</si>
  <si>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</si>
  <si>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</si>
  <si>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</si>
  <si>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</si>
  <si>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</si>
  <si>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</si>
  <si>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</si>
  <si>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</si>
  <si>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</si>
  <si>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</si>
  <si>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</si>
  <si>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</si>
  <si>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</si>
  <si>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</si>
  <si>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</si>
  <si>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</si>
  <si>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</si>
  <si>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</si>
  <si>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</si>
  <si>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</si>
  <si>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</si>
  <si>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</si>
  <si>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</si>
  <si>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</si>
  <si>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</si>
  <si>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</si>
  <si>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</si>
  <si>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</si>
  <si>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</si>
  <si>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</si>
  <si>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</si>
  <si>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</si>
  <si>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</si>
  <si>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</si>
  <si>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</si>
  <si>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</si>
  <si>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</si>
  <si>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</si>
  <si>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</si>
  <si>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</si>
  <si>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</si>
  <si>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</si>
  <si>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</si>
  <si>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</si>
  <si>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</si>
  <si>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</si>
  <si>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</si>
  <si>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</si>
  <si>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</si>
  <si>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</si>
  <si>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</si>
  <si>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</si>
  <si>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</si>
  <si>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</si>
  <si>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</si>
  <si>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</si>
  <si>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</si>
  <si>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</si>
  <si>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</si>
  <si>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</si>
  <si>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</si>
  <si>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</si>
  <si>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</si>
  <si>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</si>
  <si>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</si>
  <si>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</si>
  <si>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</si>
  <si>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</si>
  <si>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</si>
  <si>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</si>
  <si>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</si>
  <si>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</si>
  <si>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</si>
  <si>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</si>
  <si>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</si>
  <si>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</si>
  <si>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</si>
  <si>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</si>
  <si>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</si>
  <si>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</si>
  <si>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</si>
  <si>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</si>
  <si>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</si>
  <si>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</si>
  <si>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</si>
  <si>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</si>
  <si>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</si>
  <si>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</si>
  <si>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</si>
  <si>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</si>
  <si>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</si>
  <si>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</si>
  <si>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</si>
  <si>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</si>
  <si>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</si>
  <si>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</si>
  <si>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</si>
  <si>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</si>
  <si>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</si>
  <si>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</si>
  <si>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</si>
  <si>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</si>
  <si>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</si>
  <si>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</si>
  <si>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</si>
  <si>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</si>
  <si>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</si>
  <si>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</si>
  <si>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</si>
  <si>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</si>
  <si>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</si>
  <si>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</si>
  <si>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</si>
  <si>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</si>
  <si>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</si>
  <si>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</si>
  <si>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</si>
  <si>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</si>
  <si>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</si>
  <si>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</si>
  <si>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</si>
  <si>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</si>
  <si>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</si>
  <si>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</si>
  <si>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</si>
  <si>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</si>
  <si>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</si>
  <si>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</si>
  <si>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</si>
  <si>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</si>
  <si>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</si>
  <si>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</si>
  <si>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</si>
  <si>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</si>
  <si>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</si>
  <si>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</si>
  <si>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</si>
  <si>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</si>
  <si>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</si>
  <si>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</si>
  <si>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</si>
  <si>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</si>
  <si>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</si>
  <si>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</si>
  <si>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</si>
  <si>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</si>
  <si>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</si>
  <si>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</si>
  <si>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</si>
  <si>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</si>
  <si>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</si>
  <si>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</si>
  <si>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</si>
  <si>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</si>
  <si>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</si>
  <si>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</si>
  <si>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</si>
  <si>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</si>
  <si>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</si>
  <si>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</si>
  <si>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</si>
  <si>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</si>
  <si>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</si>
  <si>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</si>
  <si>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</si>
  <si>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</si>
  <si>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</si>
  <si>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</si>
  <si>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</si>
  <si>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</si>
  <si>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</si>
  <si>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</si>
  <si>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</si>
  <si>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</si>
  <si>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</si>
  <si>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</si>
  <si>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</si>
  <si>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</si>
  <si>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</si>
  <si>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</si>
  <si>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</si>
  <si>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</si>
  <si>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</si>
  <si>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</si>
  <si>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</si>
  <si>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</si>
  <si>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</si>
  <si>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</si>
  <si>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</si>
  <si>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</si>
  <si>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</si>
  <si>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</si>
  <si>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</si>
  <si>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</si>
  <si>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</si>
  <si>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</si>
  <si>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</si>
  <si>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</si>
  <si>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</si>
  <si>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</si>
  <si>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</si>
  <si>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</si>
  <si>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</si>
  <si>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</si>
  <si>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</si>
  <si>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</si>
  <si>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</si>
  <si>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</si>
  <si>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</si>
  <si>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</si>
  <si>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</si>
  <si>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</si>
  <si>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</si>
  <si>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</si>
  <si>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</si>
  <si>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</si>
  <si>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</si>
  <si>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</si>
  <si>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</si>
  <si>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</si>
  <si>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</si>
  <si>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</si>
  <si>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</si>
  <si>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</si>
  <si>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</si>
  <si>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</si>
  <si>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</si>
  <si>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</si>
  <si>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</si>
  <si>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</si>
  <si>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</si>
  <si>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</si>
  <si>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</si>
  <si>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</si>
  <si>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</si>
  <si>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</si>
  <si>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</si>
  <si>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</si>
  <si>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</si>
  <si>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</si>
  <si>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</si>
  <si>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</si>
  <si>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</si>
  <si>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</si>
  <si>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</si>
  <si>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</si>
  <si>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</si>
  <si>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</si>
  <si>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</si>
  <si>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</si>
  <si>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</si>
  <si>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</si>
  <si>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</si>
  <si>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</si>
  <si>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</si>
  <si>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</si>
  <si>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</si>
  <si>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</si>
  <si>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</si>
  <si>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</si>
  <si>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</si>
  <si>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</si>
  <si>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</si>
  <si>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</si>
  <si>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</si>
  <si>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</si>
  <si>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</si>
  <si>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</si>
  <si>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</si>
  <si>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</si>
  <si>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</si>
  <si>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</si>
  <si>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</si>
  <si>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</si>
  <si>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</si>
  <si>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</si>
  <si>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</si>
  <si>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</si>
  <si>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</si>
  <si>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</si>
  <si>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</si>
  <si>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</si>
  <si>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</si>
  <si>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</si>
  <si>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</si>
  <si>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</si>
  <si>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</si>
  <si>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</si>
  <si>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</si>
  <si>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</si>
  <si>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</si>
  <si>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</si>
  <si>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</si>
  <si>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</si>
  <si>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</si>
  <si>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</si>
  <si>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</si>
  <si>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</si>
  <si>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</si>
  <si>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</si>
  <si>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</si>
  <si>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</si>
  <si>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</si>
  <si>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</si>
  <si>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</si>
  <si>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</si>
  <si>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</si>
  <si>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</si>
  <si>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</si>
  <si>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</si>
  <si>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</si>
  <si>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</si>
  <si>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</si>
  <si>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</si>
  <si>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</si>
  <si>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</si>
  <si>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</si>
  <si>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</si>
  <si>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</si>
  <si>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</si>
  <si>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</si>
  <si>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</si>
  <si>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</si>
  <si>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</si>
  <si>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</si>
  <si>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</si>
  <si>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</si>
  <si>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</si>
  <si>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</si>
  <si>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</si>
  <si>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</si>
  <si>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</si>
  <si>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</si>
  <si>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</si>
  <si>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</si>
  <si>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</si>
  <si>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</si>
  <si>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</si>
  <si>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</si>
  <si>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</si>
  <si>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</si>
  <si>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</si>
  <si>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</si>
  <si>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</si>
  <si>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</si>
  <si>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</si>
  <si>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</si>
  <si>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</si>
  <si>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</si>
  <si>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</si>
  <si>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</si>
  <si>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</si>
  <si>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</si>
  <si>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</si>
  <si>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</si>
  <si>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</si>
  <si>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</si>
  <si>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</si>
  <si>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</si>
  <si>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</si>
  <si>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</si>
  <si>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</si>
  <si>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</si>
  <si>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</si>
  <si>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</si>
  <si>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</si>
  <si>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</si>
  <si>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</si>
  <si>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</si>
  <si>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</si>
  <si>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</si>
  <si>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</si>
  <si>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</si>
  <si>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</si>
  <si>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</si>
  <si>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</si>
  <si>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</si>
  <si>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</si>
  <si>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</si>
  <si>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</si>
  <si>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</si>
  <si>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</si>
  <si>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</si>
  <si>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</si>
  <si>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</si>
  <si>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</si>
  <si>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</si>
  <si>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</si>
  <si>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</si>
  <si>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</si>
  <si>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</si>
  <si>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</si>
  <si>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</si>
  <si>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</si>
  <si>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</si>
  <si>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</si>
  <si>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</si>
  <si>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</si>
  <si>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</si>
  <si>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</si>
  <si>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</si>
  <si>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</si>
  <si>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</si>
  <si>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</si>
  <si>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</si>
  <si>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</si>
  <si>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</si>
  <si>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</si>
  <si>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</si>
  <si>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</si>
  <si>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</si>
  <si>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</si>
  <si>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</si>
  <si>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</si>
  <si>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</si>
  <si>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</si>
  <si>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</si>
  <si>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</si>
  <si>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</si>
  <si>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</si>
  <si>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</si>
  <si>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</si>
  <si>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</si>
  <si>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</si>
  <si>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</si>
  <si>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</si>
  <si>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</si>
  <si>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</si>
  <si>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</si>
  <si>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</si>
  <si>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</si>
  <si>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</si>
  <si>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</si>
  <si>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</si>
  <si>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</si>
  <si>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</si>
  <si>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</si>
  <si>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</si>
  <si>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</si>
  <si>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</si>
  <si>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</si>
  <si>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</si>
  <si>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</si>
  <si>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</si>
  <si>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</si>
  <si>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</si>
  <si>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</si>
  <si>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</si>
  <si>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</si>
  <si>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</si>
  <si>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</si>
  <si>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</si>
  <si>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</si>
  <si>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</si>
  <si>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</si>
  <si>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</si>
  <si>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</si>
  <si>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</si>
  <si>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</si>
  <si>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</si>
  <si>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</si>
  <si>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</si>
  <si>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</si>
  <si>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</si>
  <si>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</si>
  <si>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</si>
  <si>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</si>
  <si>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</si>
  <si>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</si>
  <si>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</si>
  <si>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</si>
  <si>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</si>
  <si>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</si>
  <si>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</si>
  <si>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</si>
  <si>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</si>
  <si>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</si>
  <si>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</si>
  <si>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</si>
  <si>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</si>
  <si>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</si>
  <si>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</si>
  <si>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</si>
  <si>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</si>
  <si>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</si>
  <si>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</si>
  <si>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</si>
  <si>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</si>
  <si>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</si>
  <si>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</si>
  <si>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</si>
  <si>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</si>
  <si>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</si>
  <si>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</si>
  <si>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</si>
  <si>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</si>
  <si>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</si>
  <si>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</si>
  <si>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</si>
  <si>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</si>
  <si>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</si>
  <si>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</si>
  <si>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</si>
  <si>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</si>
  <si>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</si>
  <si>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</si>
  <si>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</si>
  <si>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</si>
  <si>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</si>
  <si>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</si>
  <si>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</si>
  <si>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</si>
  <si>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</si>
  <si>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</si>
  <si>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</si>
  <si>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</si>
  <si>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</si>
  <si>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</si>
  <si>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</si>
  <si>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</si>
  <si>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</si>
  <si>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</si>
  <si>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</si>
  <si>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</si>
  <si>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</si>
  <si>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</si>
  <si>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</si>
  <si>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</si>
  <si>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</si>
  <si>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</si>
  <si>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</si>
  <si>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</si>
  <si>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</si>
  <si>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</si>
  <si>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</si>
  <si>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</si>
  <si>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</si>
  <si>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</si>
  <si>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</si>
  <si>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</si>
  <si>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</si>
  <si>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</si>
  <si>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</si>
  <si>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</si>
  <si>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</si>
  <si>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</si>
  <si>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</si>
  <si>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</si>
  <si>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</si>
  <si>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</si>
  <si>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</si>
  <si>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</si>
  <si>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</si>
  <si>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</si>
  <si>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</si>
  <si>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</si>
  <si>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</si>
  <si>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</si>
  <si>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</si>
  <si>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</si>
  <si>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</si>
  <si>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</si>
  <si>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</si>
  <si>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</si>
  <si>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</si>
  <si>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</si>
  <si>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</si>
  <si>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</si>
  <si>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</si>
  <si>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</si>
  <si>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</si>
  <si>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</si>
  <si>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</si>
  <si>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</si>
  <si>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</si>
  <si>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</si>
  <si>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</si>
  <si>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</si>
  <si>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</si>
  <si>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</si>
  <si>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</si>
  <si>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</si>
  <si>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</si>
  <si>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</si>
  <si>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</si>
  <si>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</si>
  <si>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</si>
  <si>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</si>
  <si>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</si>
  <si>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</si>
  <si>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</si>
  <si>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</si>
  <si>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</si>
  <si>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</si>
  <si>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</si>
  <si>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</si>
  <si>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</si>
  <si>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</si>
  <si>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</si>
  <si>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</si>
  <si>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</si>
  <si>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</si>
  <si>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</si>
  <si>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</si>
  <si>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</si>
  <si>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</si>
  <si>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</si>
  <si>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</si>
  <si>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</si>
  <si>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</si>
  <si>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</si>
  <si>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</si>
  <si>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</si>
  <si>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</si>
  <si>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</si>
  <si>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</si>
  <si>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</si>
  <si>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</si>
  <si>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</si>
  <si>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</si>
  <si>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</si>
  <si>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</si>
  <si>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</si>
  <si>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</si>
  <si>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</si>
  <si>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</si>
  <si>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</si>
  <si>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</si>
  <si>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</si>
  <si>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</si>
  <si>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</si>
  <si>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</si>
  <si>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</si>
  <si>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</si>
  <si>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</si>
  <si>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</si>
  <si>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</si>
  <si>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</si>
  <si>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</si>
  <si>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</si>
  <si>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</si>
  <si>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</si>
  <si>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</si>
  <si>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</si>
  <si>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</si>
  <si>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</si>
  <si>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</si>
  <si>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</si>
  <si>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</si>
  <si>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</si>
  <si>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</si>
  <si>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</si>
  <si>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</si>
  <si>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</si>
  <si>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</si>
  <si>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</si>
  <si>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</si>
  <si>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</si>
  <si>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</si>
  <si>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</si>
  <si>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</si>
  <si>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</si>
  <si>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</si>
  <si>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</si>
  <si>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</si>
  <si>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</si>
  <si>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</si>
  <si>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</si>
  <si>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</si>
  <si>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</si>
  <si>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</si>
  <si>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</si>
  <si>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</si>
  <si>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</si>
  <si>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</si>
  <si>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</si>
  <si>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</si>
  <si>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</si>
  <si>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</si>
  <si>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</si>
  <si>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</si>
  <si>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</si>
  <si>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</si>
  <si>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</si>
  <si>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</si>
  <si>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</si>
  <si>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</si>
  <si>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</si>
  <si>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</si>
  <si>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</si>
  <si>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</si>
  <si>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</si>
  <si>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</si>
  <si>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</si>
  <si>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</si>
  <si>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</si>
  <si>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</si>
  <si>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</si>
  <si>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</si>
  <si>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</si>
  <si>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</si>
  <si>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</si>
  <si>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</si>
  <si>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</si>
  <si>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</si>
  <si>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</si>
  <si>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</si>
  <si>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</si>
  <si>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</si>
  <si>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</si>
  <si>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</si>
  <si>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</si>
  <si>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</si>
  <si>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</si>
  <si>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</si>
  <si>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</si>
  <si>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</si>
  <si>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</si>
  <si>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</si>
  <si>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</si>
  <si>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</si>
  <si>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</si>
  <si>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</si>
  <si>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</si>
  <si>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</si>
  <si>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</si>
  <si>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</si>
  <si>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</si>
  <si>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</si>
  <si>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</si>
  <si>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</si>
  <si>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</si>
  <si>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</si>
  <si>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</si>
  <si>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</si>
  <si>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</si>
  <si>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</si>
  <si>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</si>
  <si>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</si>
  <si>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</si>
  <si>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</si>
  <si>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</si>
  <si>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</si>
  <si>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</si>
  <si>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</si>
  <si>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</si>
  <si>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</si>
  <si>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</si>
  <si>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</si>
  <si>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</si>
  <si>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</si>
  <si>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</si>
  <si>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</si>
  <si>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</si>
  <si>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</si>
  <si>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</si>
  <si>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</si>
  <si>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</si>
  <si>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</si>
  <si>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</si>
  <si>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</si>
  <si>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</si>
  <si>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</si>
  <si>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</si>
  <si>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</si>
  <si>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</si>
  <si>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</si>
  <si>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</si>
  <si>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</si>
  <si>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</si>
  <si>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</si>
  <si>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</si>
  <si>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</si>
  <si>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</si>
  <si>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</si>
  <si>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</si>
  <si>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</si>
  <si>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</si>
  <si>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</si>
  <si>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</si>
  <si>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</si>
  <si>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</si>
  <si>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</si>
  <si>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</si>
  <si>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</si>
  <si>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</si>
  <si>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</si>
  <si>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</si>
  <si>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</si>
  <si>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</si>
  <si>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</si>
  <si>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</si>
  <si>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</si>
  <si>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</si>
  <si>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</si>
  <si>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</si>
  <si>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</si>
  <si>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</si>
  <si>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</si>
  <si>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</si>
  <si>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</si>
  <si>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</si>
  <si>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</si>
  <si>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</si>
  <si>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</si>
  <si>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</si>
  <si>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</si>
  <si>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</si>
  <si>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</si>
  <si>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</si>
  <si>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</si>
  <si>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</si>
  <si>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</si>
  <si>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</si>
  <si>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</si>
  <si>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</si>
  <si>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</si>
  <si>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</si>
  <si>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</si>
  <si>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</si>
  <si>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</si>
  <si>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</si>
  <si>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</si>
  <si>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</si>
  <si>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</si>
  <si>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</si>
  <si>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</si>
  <si>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</si>
  <si>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</si>
  <si>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</si>
  <si>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</si>
  <si>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</si>
  <si>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</si>
  <si>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</si>
  <si>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</si>
  <si>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</si>
  <si>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</si>
  <si>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</si>
  <si>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</si>
  <si>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</si>
  <si>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</si>
  <si>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</si>
  <si>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</si>
  <si>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</si>
  <si>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</si>
  <si>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</si>
  <si>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</si>
  <si>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</si>
  <si>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</si>
  <si>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</si>
  <si>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</si>
  <si>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</si>
  <si>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</si>
  <si>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</si>
  <si>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</si>
  <si>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</si>
  <si>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</si>
  <si>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</si>
  <si>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</si>
  <si>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</si>
  <si>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</si>
  <si>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</si>
  <si>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</si>
  <si>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</si>
  <si>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</si>
  <si>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</si>
  <si>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</si>
  <si>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</si>
  <si>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</si>
  <si>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</si>
  <si>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</si>
  <si>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</si>
  <si>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</si>
  <si>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</si>
  <si>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</si>
  <si>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</si>
  <si>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</si>
  <si>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</si>
  <si>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</si>
  <si>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</si>
  <si>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</si>
  <si>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</si>
  <si>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</si>
  <si>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</si>
  <si>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</si>
  <si>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</si>
  <si>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</si>
  <si>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</si>
  <si>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</si>
  <si>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</si>
  <si>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</si>
  <si>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</si>
  <si>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</si>
  <si>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</si>
  <si>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</si>
  <si>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</si>
  <si>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</si>
  <si>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</si>
  <si>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</si>
  <si>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</si>
  <si>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</si>
  <si>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</si>
  <si>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</si>
  <si>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</si>
  <si>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</si>
  <si>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</si>
  <si>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</si>
  <si>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</si>
  <si>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</si>
  <si>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</si>
  <si>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</si>
  <si>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</si>
  <si>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</si>
  <si>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</si>
  <si>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</si>
  <si>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</si>
  <si>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</si>
  <si>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</si>
  <si>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</si>
  <si>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</si>
  <si>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</si>
  <si>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</si>
  <si>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</si>
  <si>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</si>
  <si>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</si>
  <si>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</si>
  <si>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</si>
  <si>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</si>
  <si>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</si>
  <si>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</si>
  <si>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</si>
  <si>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</si>
  <si>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</si>
  <si>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</si>
  <si>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</si>
  <si>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</si>
  <si>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</si>
  <si>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</si>
  <si>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</si>
  <si>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</si>
  <si>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</si>
  <si>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</si>
  <si>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</si>
  <si>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</si>
  <si>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</si>
  <si>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</si>
  <si>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</si>
  <si>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</si>
  <si>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</si>
  <si>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</si>
  <si>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</si>
  <si>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</si>
  <si>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</si>
  <si>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</si>
  <si>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</si>
  <si>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</si>
  <si>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</si>
  <si>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</si>
  <si>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</si>
  <si>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</si>
  <si>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</si>
  <si>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</si>
  <si>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</si>
  <si>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</si>
  <si>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</si>
  <si>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</si>
  <si>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</si>
  <si>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</si>
  <si>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</si>
  <si>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</si>
  <si>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</si>
  <si>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</si>
  <si>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</si>
  <si>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</si>
  <si>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</si>
  <si>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</si>
  <si>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</si>
  <si>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</si>
  <si>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</si>
  <si>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</si>
  <si>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</si>
  <si>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</si>
  <si>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</si>
  <si>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</si>
  <si>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</si>
  <si>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</si>
  <si>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</si>
  <si>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</si>
  <si>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</si>
  <si>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</si>
  <si>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</si>
  <si>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</si>
  <si>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</si>
  <si>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</si>
  <si>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</si>
  <si>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</si>
  <si>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</si>
  <si>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</si>
  <si>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</si>
  <si>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</si>
  <si>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</si>
  <si>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</si>
  <si>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</si>
  <si>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</si>
  <si>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</si>
  <si>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</si>
  <si>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</si>
  <si>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</si>
  <si>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</si>
  <si>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</si>
  <si>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</si>
  <si>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</si>
  <si>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</si>
  <si>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</si>
  <si>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</si>
  <si>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</si>
  <si>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</si>
  <si>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</si>
  <si>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</si>
  <si>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</si>
  <si>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</si>
  <si>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</si>
  <si>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</si>
  <si>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</si>
  <si>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</si>
  <si>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</si>
  <si>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</si>
  <si>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</si>
  <si>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</si>
  <si>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</si>
  <si>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</si>
  <si>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</si>
  <si>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</si>
  <si>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</si>
  <si>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</si>
  <si>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</si>
  <si>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</si>
  <si>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</si>
  <si>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</si>
  <si>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</si>
  <si>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</si>
  <si>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</si>
  <si>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</si>
  <si>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</si>
  <si>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</si>
  <si>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</si>
  <si>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</si>
  <si>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</si>
  <si>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</si>
  <si>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</si>
  <si>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</si>
  <si>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</si>
  <si>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</si>
  <si>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</si>
  <si>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</si>
  <si>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</si>
  <si>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</si>
  <si>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</si>
  <si>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</si>
  <si>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</si>
  <si>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</si>
  <si>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</si>
  <si>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</si>
  <si>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</si>
  <si>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</si>
  <si>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</si>
  <si>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</si>
  <si>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</si>
  <si>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</si>
  <si>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</si>
  <si>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</si>
  <si>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</si>
  <si>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</si>
  <si>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</si>
  <si>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</si>
  <si>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</si>
  <si>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</si>
  <si>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</si>
  <si>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</si>
  <si>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</si>
  <si>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</si>
  <si>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</si>
  <si>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</si>
  <si>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</si>
  <si>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</si>
  <si>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</si>
  <si>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</si>
  <si>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</si>
  <si>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</si>
  <si>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</si>
  <si>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</si>
  <si>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</si>
  <si>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</si>
  <si>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</si>
  <si>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</si>
  <si>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</si>
  <si>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</si>
  <si>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</si>
  <si>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</si>
  <si>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</si>
  <si>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</si>
  <si>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</si>
  <si>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</si>
  <si>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</si>
  <si>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</si>
  <si>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</si>
  <si>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</si>
  <si>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</si>
  <si>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</si>
  <si>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</si>
  <si>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</si>
  <si>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</si>
  <si>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</si>
  <si>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</si>
  <si>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</si>
  <si>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</si>
  <si>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</si>
  <si>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</si>
  <si>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</si>
  <si>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</si>
  <si>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</si>
  <si>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</si>
  <si>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</si>
  <si>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</si>
  <si>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</si>
  <si>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</si>
  <si>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</si>
  <si>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</si>
  <si>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</si>
  <si>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</si>
  <si>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</si>
  <si>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</si>
  <si>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</si>
  <si>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</si>
  <si>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</si>
  <si>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</si>
  <si>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</si>
  <si>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</si>
  <si>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</si>
  <si>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</si>
  <si>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</si>
  <si>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</si>
  <si>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</si>
  <si>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</si>
  <si>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</si>
  <si>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</si>
  <si>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</si>
  <si>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</si>
  <si>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</si>
  <si>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</si>
  <si>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</si>
  <si>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</si>
  <si>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</si>
  <si>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</si>
  <si>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</si>
  <si>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</si>
  <si>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</si>
  <si>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</si>
  <si>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</si>
  <si>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</si>
  <si>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</si>
  <si>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</si>
  <si>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</si>
  <si>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</si>
  <si>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</si>
  <si>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</si>
  <si>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</si>
  <si>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</si>
  <si>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</si>
  <si>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</si>
  <si>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</si>
  <si>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</si>
  <si>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</si>
  <si>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</si>
  <si>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</si>
  <si>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</si>
  <si>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</si>
  <si>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</si>
  <si>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</si>
  <si>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</si>
  <si>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</si>
  <si>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</si>
  <si>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</si>
  <si>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</si>
  <si>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</si>
  <si>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</si>
  <si>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</si>
  <si>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</si>
  <si>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</si>
  <si>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</si>
  <si>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</si>
  <si>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</si>
  <si>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</si>
  <si>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</si>
  <si>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</si>
  <si>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</si>
  <si>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</si>
  <si>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</si>
  <si>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</si>
  <si>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</si>
  <si>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</si>
  <si>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</si>
  <si>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</si>
  <si>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</si>
  <si>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</si>
  <si>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</si>
  <si>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</si>
  <si>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</si>
  <si>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</si>
  <si>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</si>
  <si>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</si>
  <si>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</si>
  <si>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</si>
  <si>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</si>
  <si>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</si>
  <si>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</si>
  <si>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</si>
  <si>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</si>
  <si>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</si>
  <si>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</si>
  <si>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</si>
  <si>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</si>
  <si>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</si>
  <si>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</si>
  <si>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</si>
  <si>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</si>
  <si>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</si>
  <si>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</si>
  <si>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</si>
  <si>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</si>
  <si>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</si>
  <si>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</si>
  <si>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</si>
  <si>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</si>
  <si>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</si>
  <si>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</si>
  <si>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</si>
  <si>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</si>
  <si>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</si>
  <si>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</si>
  <si>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</si>
  <si>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</si>
  <si>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</si>
  <si>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</si>
  <si>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</si>
  <si>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</si>
  <si>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</si>
  <si>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</si>
  <si>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</si>
  <si>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</si>
  <si>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</si>
  <si>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</si>
  <si>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</si>
  <si>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</si>
  <si>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</si>
  <si>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</si>
  <si>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</si>
  <si>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</si>
  <si>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</si>
  <si>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</si>
  <si>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</si>
  <si>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</si>
  <si>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</si>
  <si>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</si>
  <si>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</si>
  <si>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</si>
  <si>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</si>
  <si>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</si>
  <si>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</si>
  <si>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</si>
  <si>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</si>
  <si>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</si>
  <si>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</si>
  <si>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</si>
  <si>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</si>
  <si>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</si>
  <si>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</si>
  <si>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</si>
  <si>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</si>
  <si>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</si>
  <si>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</si>
  <si>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</si>
  <si>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</si>
  <si>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</si>
  <si>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</si>
  <si>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</si>
  <si>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</si>
  <si>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</si>
  <si>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</si>
  <si>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</si>
  <si>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</si>
  <si>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</si>
  <si>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</si>
  <si>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</si>
  <si>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</si>
  <si>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</si>
  <si>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</si>
  <si>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</si>
  <si>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</si>
  <si>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</si>
  <si>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</si>
  <si>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</si>
  <si>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</si>
  <si>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</si>
  <si>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</si>
  <si>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</si>
  <si>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</si>
  <si>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</si>
  <si>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</si>
  <si>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</si>
  <si>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</si>
  <si>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</si>
  <si>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</si>
  <si>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</si>
  <si>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</si>
  <si>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</si>
  <si>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</si>
  <si>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</si>
  <si>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</si>
  <si>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</si>
  <si>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</si>
  <si>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</si>
  <si>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</si>
  <si>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</si>
  <si>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</si>
  <si>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</si>
  <si>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</si>
  <si>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</si>
  <si>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</si>
  <si>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</si>
  <si>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</si>
  <si>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</si>
  <si>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</si>
  <si>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</si>
  <si>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</si>
  <si>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</si>
  <si>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</si>
  <si>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</si>
  <si>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</si>
  <si>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</si>
  <si>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</si>
  <si>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</si>
  <si>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</si>
  <si>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</si>
  <si>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</si>
  <si>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</si>
  <si>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</si>
  <si>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</si>
  <si>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</si>
  <si>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</si>
  <si>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</si>
  <si>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</si>
  <si>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</si>
  <si>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</si>
  <si>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</si>
  <si>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</si>
  <si>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</si>
  <si>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</si>
  <si>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</si>
  <si>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</si>
  <si>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</si>
  <si>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</si>
  <si>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</si>
  <si>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</si>
  <si>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</si>
  <si>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</si>
  <si>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</si>
  <si>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</si>
  <si>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</si>
  <si>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</si>
  <si>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</si>
  <si>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</si>
  <si>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</si>
  <si>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</si>
  <si>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</si>
  <si>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</si>
  <si>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</si>
  <si>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</si>
  <si>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</si>
  <si>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</si>
  <si>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</si>
  <si>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</si>
  <si>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</si>
  <si>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</si>
  <si>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</si>
  <si>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</si>
  <si>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</si>
  <si>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</si>
  <si>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</si>
  <si>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</si>
  <si>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</si>
  <si>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</si>
  <si>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</si>
  <si>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</si>
  <si>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</si>
  <si>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</si>
  <si>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</si>
  <si>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</si>
  <si>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</si>
  <si>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</si>
  <si>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</si>
  <si>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</si>
  <si>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</si>
  <si>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</si>
  <si>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</si>
  <si>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</si>
  <si>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</si>
  <si>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</si>
  <si>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</si>
  <si>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</si>
  <si>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</si>
  <si>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</si>
  <si>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</si>
  <si>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</si>
  <si>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</si>
  <si>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</si>
  <si>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</si>
  <si>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</si>
  <si>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</si>
  <si>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</si>
  <si>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</si>
  <si>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</si>
  <si>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</si>
  <si>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</si>
  <si>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</si>
  <si>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</si>
  <si>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</si>
  <si>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</si>
  <si>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</si>
  <si>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</si>
  <si>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</si>
  <si>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</si>
  <si>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</si>
  <si>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</si>
  <si>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</si>
  <si>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</si>
  <si>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</si>
  <si>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</si>
  <si>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</si>
  <si>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</si>
  <si>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</si>
  <si>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</si>
  <si>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</si>
  <si>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</si>
  <si>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</si>
  <si>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</si>
  <si>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</si>
  <si>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</si>
  <si>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</si>
  <si>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</si>
  <si>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</si>
  <si>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</si>
  <si>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</si>
  <si>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</si>
  <si>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</si>
  <si>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</si>
  <si>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</si>
  <si>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</si>
  <si>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</si>
  <si>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</si>
  <si>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</si>
  <si>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</si>
  <si>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</si>
  <si>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</si>
  <si>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</si>
  <si>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</si>
  <si>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</si>
  <si>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</si>
  <si>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</si>
  <si>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</si>
  <si>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</si>
  <si>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</si>
  <si>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</si>
  <si>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</si>
  <si>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</si>
  <si>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</si>
  <si>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</si>
  <si>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</si>
  <si>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</si>
  <si>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</si>
  <si>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</si>
  <si>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</si>
  <si>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</si>
  <si>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</si>
  <si>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</si>
  <si>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</si>
  <si>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</si>
  <si>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</si>
  <si>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</si>
  <si>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</si>
  <si>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</si>
  <si>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</si>
  <si>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</si>
  <si>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</si>
  <si>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</si>
  <si>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</si>
  <si>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</si>
  <si>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</si>
  <si>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</si>
  <si>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</si>
  <si>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</si>
  <si>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</si>
  <si>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</si>
  <si>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</si>
  <si>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</si>
  <si>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</si>
  <si>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</si>
  <si>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</si>
  <si>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</si>
  <si>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</si>
  <si>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</si>
  <si>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</si>
  <si>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</si>
  <si>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</si>
  <si>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</si>
  <si>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</si>
  <si>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</si>
  <si>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</si>
  <si>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</si>
  <si>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</si>
  <si>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</si>
  <si>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</si>
  <si>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</si>
  <si>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</si>
  <si>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</si>
  <si>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</si>
  <si>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</si>
  <si>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</si>
  <si>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</si>
  <si>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</si>
  <si>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</si>
  <si>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</si>
  <si>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</si>
  <si>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</si>
  <si>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</si>
  <si>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</si>
  <si>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</si>
  <si>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</si>
  <si>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</si>
  <si>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</si>
  <si>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</si>
  <si>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</si>
  <si>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</si>
  <si>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</si>
  <si>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</si>
  <si>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</si>
  <si>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</si>
  <si>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</si>
  <si>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</si>
  <si>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</si>
  <si>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</si>
  <si>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</si>
  <si>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</si>
  <si>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</si>
  <si>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</si>
  <si>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</si>
  <si>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</si>
  <si>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</si>
  <si>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</si>
  <si>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</si>
  <si>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</si>
  <si>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</si>
  <si>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</si>
  <si>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</si>
  <si>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</si>
  <si>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</si>
  <si>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</si>
  <si>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</si>
  <si>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</si>
  <si>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</si>
  <si>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</si>
  <si>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</si>
  <si>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</si>
  <si>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</si>
  <si>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</si>
  <si>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</si>
  <si>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</si>
  <si>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</si>
  <si>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</si>
  <si>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</si>
  <si>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</si>
  <si>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</si>
  <si>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</si>
  <si>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</si>
  <si>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</si>
  <si>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</si>
  <si>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</si>
  <si>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</si>
  <si>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</si>
  <si>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</si>
  <si>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</si>
  <si>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</si>
  <si>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</si>
  <si>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</si>
  <si>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</si>
  <si>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</si>
  <si>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</si>
  <si>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</si>
  <si>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</si>
  <si>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</si>
  <si>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</si>
  <si>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</si>
  <si>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</si>
  <si>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</si>
  <si>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</si>
  <si>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</si>
  <si>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</si>
  <si>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</si>
  <si>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</si>
  <si>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</si>
  <si>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</si>
  <si>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</si>
  <si>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</si>
  <si>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</si>
  <si>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</si>
  <si>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</si>
  <si>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</si>
  <si>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</si>
  <si>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</si>
  <si>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</si>
  <si>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</si>
  <si>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</si>
  <si>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</si>
  <si>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</si>
  <si>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</si>
  <si>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</si>
  <si>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</si>
  <si>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</si>
  <si>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</si>
  <si>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</si>
  <si>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</si>
  <si>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</si>
  <si>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</si>
  <si>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</si>
  <si>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</si>
  <si>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</si>
  <si>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</si>
  <si>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</si>
  <si>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</si>
  <si>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</si>
  <si>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</si>
  <si>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</si>
  <si>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</si>
  <si>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</si>
  <si>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</si>
  <si>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</si>
  <si>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</si>
  <si>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</si>
  <si>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</si>
  <si>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</si>
  <si>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</si>
  <si>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</si>
  <si>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</si>
  <si>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</si>
  <si>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</si>
  <si>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</si>
  <si>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</si>
  <si>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</si>
  <si>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</si>
  <si>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</si>
  <si>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</si>
  <si>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</si>
  <si>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</si>
  <si>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</si>
  <si>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</si>
  <si>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</si>
  <si>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</si>
  <si>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</si>
  <si>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</si>
  <si>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</si>
  <si>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</si>
  <si>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</si>
  <si>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</si>
  <si>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</si>
  <si>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</si>
  <si>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</si>
  <si>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</si>
  <si>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</si>
  <si>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</si>
  <si>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</si>
  <si>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</si>
  <si>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</si>
  <si>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</si>
  <si>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</si>
  <si>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</si>
  <si>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</si>
  <si>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</si>
  <si>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</si>
  <si>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</si>
  <si>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</si>
  <si>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</si>
  <si>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</si>
  <si>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</si>
  <si>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</si>
  <si>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</si>
  <si>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</si>
  <si>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</si>
  <si>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</si>
  <si>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</si>
  <si>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</si>
  <si>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</si>
  <si>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</si>
  <si>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</si>
  <si>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</si>
  <si>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</si>
  <si>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</si>
  <si>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</si>
  <si>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</si>
  <si>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</si>
  <si>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</si>
  <si>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</si>
  <si>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</si>
  <si>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</si>
  <si>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</si>
  <si>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</si>
  <si>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</si>
  <si>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</si>
  <si>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</si>
  <si>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</si>
  <si>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</si>
  <si>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</si>
  <si>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</si>
  <si>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</si>
  <si>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</si>
  <si>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</si>
  <si>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</si>
  <si>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</si>
  <si>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</si>
  <si>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</si>
  <si>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</si>
  <si>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</si>
  <si>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</si>
  <si>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</si>
  <si>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</si>
  <si>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</si>
  <si>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</si>
  <si>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</si>
  <si>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</si>
  <si>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</si>
  <si>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</si>
  <si>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</si>
  <si>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</si>
  <si>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</si>
  <si>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</si>
  <si>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</si>
  <si>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</si>
  <si>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</si>
  <si>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</si>
  <si>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</si>
  <si>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</si>
  <si>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</si>
  <si>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</si>
  <si>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</si>
  <si>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</si>
  <si>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</si>
  <si>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</si>
  <si>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</si>
  <si>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</si>
  <si>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</si>
  <si>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</si>
  <si>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</si>
  <si>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</si>
  <si>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</si>
  <si>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</si>
  <si>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</si>
  <si>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</si>
  <si>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</si>
  <si>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</si>
  <si>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</si>
  <si>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</si>
  <si>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</si>
  <si>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</si>
  <si>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</si>
  <si>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</si>
  <si>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</si>
  <si>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</si>
  <si>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</si>
  <si>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</si>
  <si>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</si>
  <si>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</si>
  <si>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</si>
  <si>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</si>
  <si>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</si>
  <si>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</si>
  <si>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</si>
  <si>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</si>
  <si>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</si>
  <si>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</si>
  <si>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</si>
  <si>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</si>
  <si>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</si>
  <si>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</si>
  <si>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</si>
  <si>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</si>
  <si>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</si>
  <si>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</si>
  <si>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</si>
  <si>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</si>
  <si>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</si>
  <si>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</si>
  <si>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</si>
  <si>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</si>
  <si>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</si>
  <si>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</si>
  <si>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</si>
  <si>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</si>
  <si>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</si>
  <si>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</si>
  <si>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</si>
  <si>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</si>
  <si>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</si>
  <si>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</si>
  <si>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</si>
  <si>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</si>
  <si>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</si>
  <si>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</si>
  <si>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</si>
  <si>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</si>
  <si>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</si>
  <si>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</si>
  <si>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</si>
  <si>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</si>
  <si>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</si>
  <si>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</si>
  <si>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</si>
  <si>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</si>
  <si>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</si>
  <si>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</si>
  <si>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</si>
  <si>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</si>
  <si>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</si>
  <si>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</si>
  <si>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</si>
  <si>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</si>
  <si>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</si>
  <si>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</si>
  <si>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</si>
  <si>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</si>
  <si>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</si>
  <si>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</si>
  <si>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</si>
  <si>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</si>
  <si>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</si>
  <si>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</si>
  <si>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</si>
  <si>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</si>
  <si>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</si>
  <si>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</si>
  <si>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</si>
  <si>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</si>
  <si>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</si>
  <si>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</si>
  <si>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</si>
  <si>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</si>
  <si>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</si>
  <si>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</si>
  <si>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</si>
  <si>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</si>
  <si>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</si>
  <si>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</si>
  <si>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</si>
  <si>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</si>
  <si>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</si>
  <si>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</si>
  <si>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</si>
  <si>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</si>
  <si>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</si>
  <si>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</si>
  <si>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</si>
  <si>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</si>
  <si>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</si>
  <si>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</si>
  <si>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</si>
  <si>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</si>
  <si>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</si>
  <si>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</si>
  <si>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</si>
  <si>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</si>
  <si>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</si>
  <si>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</si>
  <si>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</si>
  <si>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</si>
  <si>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</si>
  <si>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</si>
  <si>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</si>
  <si>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</si>
  <si>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</si>
  <si>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</si>
  <si>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</si>
  <si>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</si>
  <si>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</si>
  <si>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</si>
  <si>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</si>
  <si>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</si>
  <si>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</si>
  <si>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</si>
  <si>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</si>
  <si>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</si>
  <si>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</si>
  <si>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</si>
  <si>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</si>
  <si>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</si>
  <si>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</si>
  <si>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</si>
  <si>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</si>
  <si>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</si>
  <si>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</si>
  <si>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</si>
  <si>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</si>
  <si>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</si>
  <si>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</si>
  <si>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</si>
  <si>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</si>
  <si>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</si>
  <si>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</si>
  <si>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</si>
  <si>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</si>
  <si>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</si>
  <si>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</si>
  <si>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</si>
  <si>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</si>
  <si>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</si>
  <si>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</si>
  <si>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</si>
  <si>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</si>
  <si>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</si>
  <si>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</si>
  <si>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</si>
  <si>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</si>
  <si>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</si>
  <si>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</si>
  <si>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</si>
  <si>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</si>
  <si>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</si>
  <si>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</si>
  <si>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</si>
  <si>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</si>
  <si>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</si>
  <si>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</si>
  <si>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</si>
  <si>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</si>
  <si>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</si>
  <si>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</si>
  <si>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</si>
  <si>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</si>
  <si>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</si>
  <si>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</si>
  <si>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</si>
  <si>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</si>
  <si>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</si>
  <si>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</si>
  <si>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</si>
  <si>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</si>
  <si>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</si>
  <si>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</si>
  <si>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</si>
  <si>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</si>
  <si>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</si>
  <si>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</si>
  <si>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</si>
  <si>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</si>
  <si>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</si>
  <si>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</si>
  <si>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</si>
  <si>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</si>
  <si>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</si>
  <si>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</si>
  <si>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</si>
  <si>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</si>
  <si>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</si>
  <si>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</si>
  <si>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</si>
  <si>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</si>
  <si>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</si>
  <si>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</si>
  <si>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</si>
  <si>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</si>
  <si>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</si>
  <si>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</si>
  <si>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</si>
  <si>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</si>
  <si>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</si>
  <si>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</si>
  <si>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</si>
  <si>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</si>
  <si>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</si>
  <si>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</si>
  <si>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</si>
  <si>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</si>
  <si>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</si>
  <si>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</si>
  <si>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</si>
  <si>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</si>
  <si>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</si>
  <si>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</si>
  <si>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</si>
  <si>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</si>
  <si>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</si>
  <si>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</si>
  <si>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</si>
  <si>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</si>
  <si>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</si>
  <si>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</si>
  <si>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</si>
  <si>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</si>
  <si>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</si>
  <si>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</si>
  <si>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</si>
  <si>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</si>
  <si>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</si>
  <si>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</si>
  <si>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</si>
  <si>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</si>
  <si>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</si>
  <si>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</si>
  <si>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</si>
  <si>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</si>
  <si>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</si>
  <si>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</si>
  <si>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</si>
  <si>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</si>
  <si>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</si>
  <si>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</si>
  <si>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</si>
  <si>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</si>
  <si>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</si>
  <si>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</si>
  <si>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</si>
  <si>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</si>
  <si>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</si>
  <si>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</si>
  <si>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</si>
  <si>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</si>
  <si>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</si>
  <si>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</si>
  <si>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</si>
  <si>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</si>
  <si>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</si>
  <si>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</si>
  <si>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</si>
  <si>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</si>
  <si>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</si>
  <si>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</si>
  <si>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</si>
  <si>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</si>
  <si>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</si>
  <si>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</si>
  <si>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</si>
  <si>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</si>
  <si>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</si>
  <si>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</si>
  <si>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</si>
  <si>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</si>
  <si>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</si>
  <si>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</si>
  <si>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</si>
  <si>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</si>
  <si>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</si>
  <si>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</si>
  <si>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</si>
  <si>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</si>
  <si>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</si>
  <si>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</si>
  <si>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</si>
  <si>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</si>
  <si>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</si>
  <si>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</si>
  <si>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</si>
  <si>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</si>
  <si>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</si>
  <si>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</si>
  <si>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</si>
  <si>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</si>
  <si>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</si>
  <si>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</si>
  <si>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</si>
  <si>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</si>
  <si>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</si>
  <si>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</si>
  <si>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</si>
  <si>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</si>
  <si>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</si>
  <si>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</si>
  <si>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</si>
  <si>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</si>
  <si>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</si>
  <si>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</si>
  <si>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</si>
  <si>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</si>
  <si>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</si>
  <si>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</si>
  <si>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</si>
  <si>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</si>
  <si>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</si>
  <si>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</si>
  <si>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</si>
  <si>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</si>
  <si>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</si>
  <si>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</si>
  <si>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</si>
  <si>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</si>
  <si>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</si>
  <si>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</si>
  <si>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</si>
  <si>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</si>
  <si>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</si>
  <si>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</si>
  <si>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</si>
  <si>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</si>
  <si>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</si>
  <si>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</si>
  <si>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</si>
  <si>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</si>
  <si>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</si>
  <si>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</si>
  <si>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</si>
  <si>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</si>
  <si>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</si>
  <si>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</si>
  <si>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</si>
  <si>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</si>
  <si>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</si>
  <si>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</si>
  <si>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</si>
  <si>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</si>
  <si>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</si>
  <si>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</si>
  <si>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</si>
  <si>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</si>
  <si>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</si>
  <si>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</si>
  <si>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</si>
  <si>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</si>
  <si>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</si>
  <si>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</si>
  <si>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</si>
  <si>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</si>
  <si>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</si>
  <si>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</si>
  <si>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</si>
  <si>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</si>
  <si>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</si>
  <si>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</si>
  <si>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</si>
  <si>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</si>
  <si>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</si>
  <si>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</si>
  <si>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</si>
  <si>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</si>
  <si>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</si>
  <si>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</si>
  <si>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</si>
  <si>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</si>
  <si>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</si>
  <si>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</si>
  <si>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</si>
  <si>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</si>
  <si>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</si>
  <si>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</si>
  <si>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</si>
  <si>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</si>
  <si>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</si>
  <si>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</si>
  <si>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</si>
  <si>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</si>
  <si>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</si>
  <si>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</si>
  <si>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</si>
  <si>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</si>
  <si>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</si>
  <si>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</si>
  <si>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</si>
  <si>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</si>
  <si>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</si>
  <si>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</si>
  <si>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</si>
  <si>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</si>
  <si>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</si>
  <si>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</si>
  <si>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</si>
  <si>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</si>
  <si>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</si>
  <si>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</si>
  <si>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</si>
  <si>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</si>
  <si>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</si>
  <si>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</si>
  <si>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</si>
  <si>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</si>
  <si>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</si>
  <si>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</si>
  <si>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</si>
  <si>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</si>
  <si>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</si>
  <si>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</si>
  <si>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</si>
  <si>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</si>
  <si>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</si>
  <si>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</si>
  <si>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</si>
  <si>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</si>
  <si>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</si>
  <si>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</si>
  <si>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</si>
  <si>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</si>
  <si>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</si>
  <si>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</si>
  <si>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</si>
  <si>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</si>
  <si>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</si>
  <si>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</si>
  <si>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</si>
  <si>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</si>
  <si>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</si>
  <si>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</si>
  <si>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</si>
  <si>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</si>
  <si>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</si>
  <si>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</si>
  <si>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</si>
  <si>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</si>
  <si>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</si>
  <si>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</si>
  <si>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</si>
  <si>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</si>
  <si>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</si>
  <si>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</si>
  <si>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</si>
  <si>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</si>
  <si>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</si>
  <si>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</si>
  <si>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</si>
  <si>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</si>
  <si>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</si>
  <si>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</si>
  <si>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</si>
  <si>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</si>
  <si>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</si>
  <si>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</si>
  <si>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</si>
  <si>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</si>
  <si>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</si>
  <si>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</si>
  <si>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</si>
  <si>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</si>
  <si>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</si>
  <si>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</si>
  <si>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</si>
  <si>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</si>
  <si>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</si>
  <si>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</si>
  <si>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</si>
  <si>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</si>
  <si>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</si>
  <si>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</si>
  <si>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</si>
  <si>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</si>
  <si>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</si>
  <si>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</si>
  <si>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</si>
  <si>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</si>
  <si>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</si>
  <si>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</si>
  <si>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</si>
  <si>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</si>
  <si>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</si>
  <si>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</si>
  <si>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</si>
  <si>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</si>
  <si>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</si>
  <si>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</si>
  <si>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</si>
  <si>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</si>
  <si>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</si>
  <si>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</si>
  <si>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</si>
  <si>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</si>
  <si>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</si>
  <si>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</si>
  <si>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</si>
  <si>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</si>
  <si>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</si>
  <si>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</si>
  <si>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</si>
  <si>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</si>
  <si>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</si>
  <si>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</si>
  <si>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</si>
  <si>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</si>
  <si>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</si>
  <si>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</si>
  <si>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</si>
  <si>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</si>
  <si>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</si>
  <si>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</si>
  <si>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</si>
  <si>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</si>
  <si>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</si>
  <si>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</si>
  <si>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</si>
  <si>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</si>
  <si>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</si>
  <si>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</si>
  <si>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</si>
  <si>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</si>
  <si>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</si>
  <si>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</si>
  <si>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</si>
  <si>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</si>
  <si>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</si>
  <si>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</si>
  <si>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</si>
  <si>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</si>
  <si>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</si>
  <si>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</si>
  <si>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</si>
  <si>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</si>
  <si>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</si>
  <si>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</si>
  <si>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</si>
  <si>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</si>
  <si>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</si>
  <si>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</si>
  <si>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</si>
  <si>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</si>
  <si>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</si>
  <si>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</si>
  <si>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</si>
  <si>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</si>
  <si>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</si>
  <si>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</si>
  <si>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</si>
  <si>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</si>
  <si>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</si>
  <si>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</si>
  <si>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</si>
  <si>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</si>
  <si>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</si>
  <si>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</si>
  <si>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</si>
  <si>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</si>
  <si>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</si>
  <si>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</si>
  <si>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</si>
  <si>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</si>
  <si>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</si>
  <si>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</si>
  <si>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</si>
  <si>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</si>
  <si>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</si>
  <si>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</si>
  <si>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</si>
  <si>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</si>
  <si>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</si>
  <si>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</si>
  <si>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</si>
  <si>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</si>
  <si>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</si>
  <si>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</si>
  <si>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</si>
  <si>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</si>
  <si>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</si>
  <si>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</si>
  <si>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</si>
  <si>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</si>
  <si>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</si>
  <si>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</si>
  <si>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</si>
  <si>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</si>
  <si>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</si>
  <si>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</si>
  <si>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</si>
  <si>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</si>
  <si>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</si>
  <si>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</si>
  <si>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</si>
  <si>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</si>
  <si>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</si>
  <si>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</si>
  <si>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</si>
  <si>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</si>
  <si>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</si>
  <si>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</si>
  <si>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</si>
  <si>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</si>
  <si>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</si>
  <si>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</si>
  <si>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</si>
  <si>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</si>
  <si>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</si>
  <si>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</si>
  <si>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</si>
  <si>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</si>
  <si>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</si>
  <si>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</si>
  <si>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</si>
  <si>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</si>
  <si>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</si>
  <si>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</si>
  <si>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</si>
  <si>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</si>
  <si>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</si>
  <si>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</si>
  <si>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</si>
  <si>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</si>
  <si>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</si>
  <si>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</si>
  <si>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</si>
  <si>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</si>
  <si>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</si>
  <si>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</si>
  <si>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</si>
  <si>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</si>
  <si>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</si>
  <si>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</si>
  <si>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</si>
  <si>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</si>
  <si>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</si>
  <si>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</si>
  <si>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</si>
  <si>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</si>
  <si>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</si>
  <si>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</si>
  <si>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</si>
  <si>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</si>
  <si>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</si>
  <si>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</si>
  <si>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</si>
  <si>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</si>
  <si>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</si>
  <si>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</si>
  <si>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</si>
  <si>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</si>
  <si>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</si>
  <si>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</si>
  <si>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</si>
  <si>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</si>
  <si>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</si>
  <si>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</si>
  <si>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</si>
  <si>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</si>
  <si>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</si>
  <si>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</si>
  <si>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</si>
  <si>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</si>
  <si>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</si>
  <si>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</si>
  <si>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</si>
  <si>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</si>
  <si>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</si>
  <si>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</si>
  <si>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</si>
  <si>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</si>
  <si>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</si>
  <si>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</si>
  <si>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</si>
  <si>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</si>
  <si>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</si>
  <si>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</si>
  <si>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</si>
  <si>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</si>
  <si>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</si>
  <si>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</si>
  <si>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</si>
  <si>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</si>
  <si>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</si>
  <si>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</si>
  <si>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</si>
  <si>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</si>
  <si>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</si>
  <si>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</si>
  <si>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</si>
  <si>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</si>
  <si>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</si>
  <si>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</si>
  <si>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</si>
  <si>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</si>
  <si>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</si>
  <si>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</si>
  <si>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</si>
  <si>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</si>
  <si>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</si>
  <si>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</si>
  <si>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</si>
  <si>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</si>
  <si>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</si>
  <si>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</si>
  <si>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</si>
  <si>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</si>
  <si>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</si>
  <si>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</si>
  <si>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</si>
  <si>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</si>
  <si>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</si>
  <si>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</si>
  <si>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</si>
  <si>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</si>
  <si>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</si>
  <si>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</si>
  <si>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</si>
  <si>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</si>
  <si>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</si>
  <si>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</si>
  <si>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</si>
  <si>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</si>
  <si>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</si>
  <si>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</si>
  <si>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</si>
  <si>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</si>
  <si>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</si>
  <si>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</si>
  <si>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</si>
  <si>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</si>
  <si>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</si>
  <si>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</si>
  <si>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</si>
  <si>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</si>
  <si>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</si>
  <si>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</si>
  <si>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</si>
  <si>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</si>
  <si>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</si>
  <si>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</si>
  <si>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</si>
  <si>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</si>
  <si>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</si>
  <si>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</si>
  <si>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</si>
  <si>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</si>
  <si>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</si>
  <si>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</si>
  <si>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</si>
  <si>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</si>
  <si>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</si>
  <si>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</si>
  <si>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</si>
  <si>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</si>
  <si>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</si>
  <si>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</si>
  <si>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</si>
  <si>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</si>
  <si>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</si>
  <si>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</si>
  <si>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</si>
  <si>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</si>
  <si>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</si>
  <si>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</si>
  <si>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</si>
  <si>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</si>
  <si>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</si>
  <si>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</si>
  <si>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</si>
  <si>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</si>
  <si>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</si>
  <si>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</si>
  <si>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</si>
  <si>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</si>
  <si>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</si>
  <si>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</si>
  <si>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</si>
  <si>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</si>
  <si>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</si>
  <si>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</si>
  <si>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</si>
  <si>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</si>
  <si>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</si>
  <si>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</si>
  <si>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</si>
  <si>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</si>
  <si>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</si>
  <si>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</si>
  <si>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</si>
  <si>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</si>
  <si>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</si>
  <si>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</si>
  <si>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</si>
  <si>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</si>
  <si>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</si>
  <si>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</si>
  <si>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</si>
  <si>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</si>
  <si>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</si>
  <si>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</si>
  <si>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</si>
  <si>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</si>
  <si>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</si>
  <si>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</si>
  <si>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</si>
  <si>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</si>
  <si>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</si>
  <si>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</si>
  <si>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</si>
  <si>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</si>
  <si>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</si>
  <si>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</si>
  <si>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</si>
  <si>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</si>
  <si>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</si>
  <si>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</si>
  <si>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</si>
  <si>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</si>
  <si>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</si>
  <si>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</si>
  <si>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</si>
  <si>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</si>
  <si>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</si>
  <si>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</si>
  <si>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</si>
  <si>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</si>
  <si>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</si>
  <si>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</si>
  <si>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</si>
  <si>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</si>
  <si>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</si>
  <si>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</si>
  <si>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</si>
  <si>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</si>
  <si>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</si>
  <si>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</si>
  <si>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</si>
  <si>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</si>
  <si>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</si>
  <si>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</si>
  <si>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</si>
  <si>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</si>
  <si>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</si>
  <si>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</si>
  <si>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</si>
  <si>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</si>
  <si>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</si>
  <si>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</si>
  <si>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</si>
  <si>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</si>
  <si>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</si>
  <si>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</si>
  <si>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</si>
  <si>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</si>
  <si>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</si>
  <si>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</si>
  <si>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</si>
  <si>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</si>
  <si>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</si>
  <si>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</si>
  <si>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</si>
  <si>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</si>
  <si>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</si>
  <si>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</si>
  <si>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</si>
  <si>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</si>
  <si>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</si>
  <si>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</si>
  <si>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</si>
  <si>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</si>
  <si>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</si>
  <si>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</si>
  <si>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</si>
  <si>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</si>
  <si>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</si>
  <si>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</si>
  <si>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</si>
  <si>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</si>
  <si>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</si>
  <si>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</si>
  <si>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</si>
  <si>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</si>
  <si>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</si>
  <si>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</si>
  <si>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</si>
  <si>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</si>
  <si>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</si>
  <si>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</si>
  <si>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</si>
  <si>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</si>
  <si>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</si>
  <si>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</si>
  <si>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</si>
  <si>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</si>
  <si>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</si>
  <si>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</si>
  <si>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</si>
  <si>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</si>
  <si>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</si>
  <si>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</si>
  <si>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</si>
  <si>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</si>
  <si>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</si>
  <si>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</si>
  <si>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</si>
  <si>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</si>
  <si>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</si>
  <si>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</si>
  <si>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</si>
  <si>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</si>
  <si>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</si>
  <si>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</si>
  <si>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</si>
  <si>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</si>
  <si>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</si>
  <si>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</si>
  <si>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</si>
  <si>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</si>
  <si>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</si>
  <si>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</si>
  <si>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</si>
  <si>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</si>
  <si>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</si>
  <si>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</si>
  <si>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</si>
  <si>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</si>
  <si>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</si>
  <si>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</si>
  <si>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</si>
  <si>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</si>
  <si>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</si>
  <si>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</si>
  <si>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</si>
  <si>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</si>
  <si>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</si>
  <si>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</si>
  <si>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</si>
  <si>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</si>
  <si>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</si>
  <si>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</si>
  <si>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</si>
  <si>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</si>
  <si>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</si>
  <si>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</si>
  <si>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</si>
  <si>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</si>
  <si>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</si>
  <si>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</si>
  <si>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</si>
  <si>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</si>
  <si>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</si>
  <si>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</si>
  <si>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</si>
  <si>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</si>
  <si>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</si>
  <si>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</si>
  <si>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</si>
  <si>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</si>
  <si>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</si>
  <si>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</si>
  <si>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</si>
  <si>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</si>
  <si>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</si>
  <si>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</si>
  <si>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</si>
  <si>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</si>
  <si>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</si>
  <si>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</si>
  <si>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</si>
  <si>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</si>
  <si>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</si>
  <si>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</si>
  <si>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</si>
  <si>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</si>
  <si>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</si>
  <si>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</si>
  <si>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</si>
  <si>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</si>
  <si>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</si>
  <si>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</si>
  <si>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</si>
  <si>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</si>
  <si>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</si>
  <si>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</si>
  <si>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</si>
  <si>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</si>
  <si>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</si>
  <si>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</si>
  <si>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</si>
  <si>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</si>
  <si>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</si>
  <si>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</si>
  <si>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</si>
  <si>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</si>
  <si>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</si>
  <si>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</si>
  <si>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</si>
  <si>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</si>
  <si>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</si>
  <si>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</si>
  <si>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</si>
  <si>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</si>
  <si>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</si>
  <si>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</si>
  <si>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</si>
  <si>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</si>
  <si>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</si>
  <si>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</si>
  <si>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</si>
  <si>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</si>
  <si>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</si>
  <si>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</si>
  <si>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</si>
  <si>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</si>
  <si>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</si>
  <si>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</si>
  <si>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</si>
  <si>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</si>
  <si>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</si>
  <si>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</si>
  <si>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</si>
  <si>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</si>
  <si>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</si>
  <si>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</si>
  <si>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</si>
  <si>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</si>
  <si>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</si>
  <si>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</si>
  <si>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</si>
  <si>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</si>
  <si>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</si>
  <si>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</si>
  <si>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</si>
  <si>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</si>
  <si>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</si>
  <si>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</si>
  <si>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</si>
  <si>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</si>
  <si>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</si>
  <si>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</si>
  <si>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</si>
  <si>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</si>
  <si>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</si>
  <si>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</si>
  <si>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</si>
  <si>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</si>
  <si>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</si>
  <si>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</si>
  <si>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</si>
  <si>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</si>
  <si>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</si>
  <si>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</si>
  <si>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</si>
  <si>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</si>
  <si>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</si>
  <si>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</si>
  <si>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</si>
  <si>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</si>
  <si>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</si>
  <si>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</si>
  <si>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</si>
  <si>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</si>
  <si>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</si>
  <si>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</si>
  <si>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</si>
  <si>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</si>
  <si>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</si>
  <si>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</si>
  <si>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</si>
  <si>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</si>
  <si>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</si>
  <si>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</si>
  <si>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</si>
  <si>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</si>
  <si>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</si>
  <si>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</si>
  <si>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</si>
  <si>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</si>
  <si>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</si>
  <si>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</si>
  <si>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</si>
  <si>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</si>
  <si>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</si>
  <si>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</si>
  <si>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</si>
  <si>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</si>
  <si>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</si>
  <si>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</si>
  <si>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</si>
  <si>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</si>
  <si>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</si>
  <si>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</si>
  <si>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</si>
  <si>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</si>
  <si>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</si>
  <si>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</si>
  <si>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</si>
  <si>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</si>
  <si>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</si>
  <si>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</si>
  <si>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</si>
  <si>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</si>
  <si>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</si>
  <si>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</si>
  <si>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</si>
  <si>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</si>
  <si>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</si>
  <si>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</si>
  <si>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</si>
  <si>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</si>
  <si>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</si>
  <si>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</si>
  <si>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</si>
  <si>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</si>
  <si>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</si>
  <si>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</si>
  <si>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</si>
  <si>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</si>
  <si>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</si>
  <si>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</si>
  <si>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</si>
  <si>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</si>
  <si>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</si>
  <si>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</si>
  <si>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</si>
  <si>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</si>
  <si>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</si>
  <si>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</si>
  <si>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</si>
  <si>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</si>
  <si>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</si>
  <si>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</si>
  <si>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</si>
  <si>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</si>
  <si>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</si>
  <si>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</si>
  <si>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</si>
  <si>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</si>
  <si>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</si>
  <si>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</si>
  <si>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</si>
  <si>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</si>
  <si>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</si>
  <si>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</si>
  <si>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</si>
  <si>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</si>
  <si>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</si>
  <si>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</si>
  <si>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</si>
  <si>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</si>
  <si>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</si>
  <si>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</si>
  <si>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</si>
  <si>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</si>
  <si>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</si>
  <si>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</si>
  <si>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</si>
  <si>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</si>
  <si>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</si>
  <si>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</si>
  <si>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</si>
  <si>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</si>
  <si>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</si>
  <si>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</si>
  <si>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</si>
  <si>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</si>
  <si>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</si>
  <si>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</si>
  <si>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</si>
  <si>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</si>
  <si>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</si>
  <si>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</si>
  <si>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</si>
  <si>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</si>
  <si>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</si>
  <si>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</si>
  <si>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</si>
  <si>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</si>
  <si>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</si>
  <si>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</si>
  <si>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</si>
  <si>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</si>
  <si>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</si>
  <si>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</si>
  <si>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</si>
  <si>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</si>
  <si>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</si>
  <si>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</si>
  <si>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</si>
  <si>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</si>
  <si>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</si>
  <si>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</si>
  <si>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</si>
  <si>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</si>
  <si>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</si>
  <si>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</si>
  <si>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</si>
  <si>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</si>
  <si>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</si>
  <si>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</si>
  <si>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</si>
  <si>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</si>
  <si>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</si>
  <si>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</si>
  <si>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</si>
  <si>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</si>
  <si>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</si>
  <si>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</si>
  <si>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</si>
  <si>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</si>
  <si>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</si>
  <si>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</si>
  <si>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</si>
  <si>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</si>
  <si>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</si>
  <si>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</si>
  <si>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</si>
  <si>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</si>
  <si>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</si>
  <si>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</si>
  <si>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</si>
  <si>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</si>
  <si>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</si>
  <si>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</si>
  <si>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</si>
  <si>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</si>
  <si>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</si>
  <si>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</si>
  <si>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</si>
  <si>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</si>
  <si>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</si>
  <si>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</si>
  <si>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</si>
  <si>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</si>
  <si>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</si>
  <si>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</si>
  <si>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</si>
  <si>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</si>
  <si>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</si>
  <si>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</si>
  <si>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</si>
  <si>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</si>
  <si>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</si>
  <si>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</si>
  <si>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</si>
  <si>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</si>
  <si>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</si>
  <si>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</si>
  <si>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</si>
  <si>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</si>
  <si>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</si>
  <si>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</si>
  <si>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</si>
  <si>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</si>
  <si>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</si>
  <si>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</si>
  <si>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</si>
  <si>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</si>
  <si>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</si>
  <si>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</si>
  <si>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</si>
  <si>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</si>
  <si>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</si>
  <si>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</si>
  <si>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</si>
  <si>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</si>
  <si>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</si>
  <si>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</si>
  <si>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</si>
  <si>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</si>
  <si>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</si>
  <si>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</si>
  <si>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</si>
  <si>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</si>
  <si>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</si>
  <si>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</si>
  <si>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</si>
  <si>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</si>
  <si>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</si>
  <si>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</si>
  <si>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</si>
  <si>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</si>
  <si>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</si>
  <si>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</si>
  <si>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</si>
  <si>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</si>
  <si>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</si>
  <si>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</si>
  <si>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</si>
  <si>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</si>
  <si>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</si>
  <si>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</si>
  <si>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</si>
  <si>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</si>
  <si>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</si>
  <si>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</si>
  <si>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</si>
  <si>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</si>
  <si>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</si>
  <si>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</si>
  <si>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</si>
  <si>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</si>
  <si>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</si>
  <si>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</si>
  <si>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</si>
  <si>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</si>
  <si>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</si>
  <si>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</si>
  <si>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</si>
  <si>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</si>
  <si>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</si>
  <si>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</si>
  <si>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</si>
  <si>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</si>
  <si>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</si>
  <si>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</si>
  <si>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</si>
  <si>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</si>
  <si>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</si>
  <si>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</si>
  <si>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</si>
  <si>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</si>
  <si>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</si>
  <si>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</si>
  <si>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</si>
  <si>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</si>
  <si>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</si>
  <si>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</si>
  <si>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</si>
  <si>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</si>
  <si>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</si>
  <si>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</si>
  <si>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</si>
  <si>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</si>
  <si>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</si>
  <si>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</si>
  <si>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</si>
  <si>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</si>
  <si>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</si>
  <si>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</si>
  <si>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</si>
  <si>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</si>
  <si>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</si>
  <si>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</si>
  <si>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</si>
  <si>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</si>
  <si>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</si>
  <si>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</si>
  <si>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</si>
  <si>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</si>
  <si>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</si>
  <si>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</si>
  <si>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</si>
  <si>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</si>
  <si>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</si>
  <si>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</si>
  <si>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</si>
  <si>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</si>
  <si>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</si>
  <si>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</si>
  <si>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</si>
  <si>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</si>
  <si>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</si>
  <si>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</si>
  <si>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</si>
  <si>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</si>
  <si>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</si>
  <si>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</si>
  <si>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</si>
  <si>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</si>
  <si>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</si>
  <si>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</si>
  <si>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</si>
  <si>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</si>
  <si>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</si>
  <si>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</si>
  <si>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</si>
  <si>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</si>
  <si>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</si>
  <si>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</si>
  <si>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</si>
  <si>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</si>
  <si>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</si>
  <si>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</si>
  <si>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</si>
  <si>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</si>
  <si>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</si>
  <si>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</si>
  <si>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</si>
  <si>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</si>
  <si>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</si>
  <si>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</si>
  <si>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</si>
  <si>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</si>
  <si>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</si>
  <si>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</si>
  <si>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</si>
  <si>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</si>
  <si>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</si>
  <si>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</si>
  <si>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</si>
  <si>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</si>
  <si>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</si>
  <si>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</si>
  <si>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</si>
  <si>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</si>
  <si>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</si>
  <si>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</si>
  <si>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</si>
  <si>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</si>
  <si>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</si>
  <si>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</si>
  <si>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</si>
  <si>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</si>
  <si>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</si>
  <si>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</si>
  <si>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</si>
  <si>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</si>
  <si>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</si>
  <si>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</si>
  <si>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</si>
  <si>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</si>
  <si>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</si>
  <si>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</si>
  <si>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</si>
  <si>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</si>
  <si>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</si>
  <si>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</si>
  <si>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</si>
  <si>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</si>
  <si>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</si>
  <si>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</si>
  <si>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</si>
  <si>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</si>
  <si>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</si>
  <si>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</si>
  <si>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</si>
  <si>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</si>
  <si>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</si>
  <si>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</si>
  <si>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</si>
  <si>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</si>
  <si>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</si>
  <si>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</si>
  <si>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</si>
  <si>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</si>
  <si>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</si>
  <si>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</si>
  <si>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</si>
  <si>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</si>
  <si>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</si>
  <si>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</si>
  <si>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</si>
  <si>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</si>
  <si>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</si>
  <si>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</si>
  <si>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</si>
  <si>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</si>
  <si>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</si>
  <si>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</si>
  <si>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</si>
  <si>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</si>
  <si>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</si>
  <si>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</si>
  <si>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</si>
  <si>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</si>
  <si>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</si>
  <si>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</si>
  <si>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</si>
  <si>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</si>
  <si>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</si>
  <si>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</si>
  <si>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</si>
  <si>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</si>
  <si>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</si>
  <si>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</si>
  <si>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</si>
  <si>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</si>
  <si>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</si>
  <si>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</si>
  <si>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</si>
  <si>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</si>
  <si>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</si>
  <si>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</si>
  <si>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</si>
  <si>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</si>
  <si>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</si>
  <si>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</si>
  <si>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</si>
  <si>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</si>
  <si>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</si>
  <si>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</si>
  <si>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</si>
  <si>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</si>
  <si>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</si>
  <si>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</si>
  <si>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</si>
  <si>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</si>
  <si>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</si>
  <si>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</si>
  <si>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</si>
  <si>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</si>
  <si>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</si>
  <si>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</si>
  <si>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</si>
  <si>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</si>
  <si>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</si>
  <si>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</si>
  <si>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</si>
  <si>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</si>
  <si>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</si>
  <si>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</si>
  <si>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</si>
  <si>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</si>
  <si>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</si>
  <si>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</si>
  <si>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</si>
  <si>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</si>
  <si>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</si>
  <si>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</si>
  <si>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</si>
  <si>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</si>
  <si>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</si>
  <si>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</si>
  <si>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</si>
  <si>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</si>
  <si>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</si>
  <si>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</si>
  <si>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</si>
  <si>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</si>
  <si>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</si>
  <si>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</si>
  <si>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</si>
  <si>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</si>
  <si>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</si>
  <si>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</si>
  <si>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</si>
  <si>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</si>
  <si>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</si>
  <si>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</si>
  <si>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</si>
  <si>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</si>
  <si>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</si>
  <si>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</si>
  <si>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</si>
  <si>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</si>
  <si>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</si>
  <si>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</si>
  <si>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</si>
  <si>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</si>
  <si>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</si>
  <si>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</si>
  <si>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</si>
  <si>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</si>
  <si>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</si>
  <si>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</si>
  <si>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</si>
  <si>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</si>
  <si>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</si>
  <si>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</si>
  <si>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</si>
  <si>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</si>
  <si>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</si>
  <si>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</si>
  <si>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</si>
  <si>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</si>
  <si>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</si>
  <si>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</si>
  <si>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</si>
  <si>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</si>
  <si>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</si>
  <si>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</si>
  <si>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</si>
  <si>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</si>
  <si>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</si>
  <si>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</si>
  <si>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</si>
  <si>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</si>
  <si>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</si>
  <si>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</si>
  <si>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</si>
  <si>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</si>
  <si>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</si>
  <si>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</si>
  <si>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</si>
  <si>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</si>
  <si>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</si>
  <si>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</si>
  <si>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</si>
  <si>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</si>
  <si>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</si>
  <si>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</si>
  <si>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</si>
  <si>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</si>
  <si>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</si>
  <si>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</si>
  <si>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</si>
  <si>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</si>
  <si>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</si>
  <si>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</si>
  <si>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</si>
  <si>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</si>
  <si>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</si>
  <si>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</si>
  <si>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</si>
  <si>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</si>
  <si>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</si>
  <si>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</si>
  <si>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</si>
  <si>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</si>
  <si>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</si>
  <si>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</si>
  <si>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</si>
  <si>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</si>
  <si>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</si>
  <si>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</si>
  <si>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</si>
  <si>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</si>
  <si>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</si>
  <si>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</si>
  <si>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</si>
  <si>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</si>
  <si>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</si>
  <si>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</si>
  <si>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</si>
  <si>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</si>
  <si>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</si>
  <si>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</si>
  <si>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</si>
  <si>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</si>
  <si>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</si>
  <si>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</si>
  <si>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</si>
  <si>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</si>
  <si>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</si>
  <si>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</si>
  <si>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</si>
  <si>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</si>
  <si>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</si>
  <si>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</si>
  <si>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</si>
  <si>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</si>
  <si>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</si>
  <si>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</si>
  <si>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</si>
  <si>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</si>
  <si>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</si>
  <si>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</si>
  <si>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</si>
  <si>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</si>
  <si>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</si>
  <si>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</si>
  <si>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</si>
  <si>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</si>
  <si>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</si>
  <si>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</si>
  <si>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</si>
  <si>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</si>
  <si>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</si>
  <si>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</si>
  <si>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</si>
  <si>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</si>
  <si>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</si>
  <si>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</si>
  <si>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</si>
  <si>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</si>
  <si>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</si>
  <si>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</si>
  <si>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</si>
  <si>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</si>
  <si>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</si>
  <si>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</si>
  <si>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</si>
  <si>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</si>
  <si>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</si>
  <si>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</si>
  <si>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</si>
  <si>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</si>
  <si>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</si>
  <si>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</si>
  <si>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</si>
  <si>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</si>
  <si>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</si>
  <si>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</si>
  <si>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</si>
  <si>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</si>
  <si>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</si>
  <si>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</si>
  <si>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</si>
  <si>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</si>
  <si>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</si>
  <si>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</si>
  <si>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</si>
  <si>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</si>
  <si>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</si>
  <si>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</si>
  <si>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</si>
  <si>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</si>
  <si>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</si>
  <si>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</si>
  <si>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</si>
  <si>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</si>
  <si>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</si>
  <si>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</si>
  <si>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</si>
  <si>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</si>
  <si>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</si>
  <si>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</si>
  <si>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</si>
  <si>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</si>
  <si>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</si>
  <si>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</si>
  <si>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</si>
  <si>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</si>
  <si>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</si>
  <si>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</si>
  <si>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</si>
  <si>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</si>
  <si>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</si>
  <si>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</si>
  <si>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</si>
  <si>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</si>
  <si>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</si>
  <si>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</si>
  <si>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</si>
  <si>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</si>
  <si>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</si>
  <si>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</si>
  <si>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</si>
  <si>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</si>
  <si>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</si>
  <si>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</si>
  <si>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</si>
  <si>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</si>
  <si>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</si>
  <si>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</si>
  <si>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</si>
  <si>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</si>
  <si>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</si>
  <si>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</si>
  <si>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</si>
  <si>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</si>
  <si>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</si>
  <si>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</si>
  <si>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</si>
  <si>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</si>
  <si>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</si>
  <si>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</si>
  <si>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</si>
  <si>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</si>
  <si>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</si>
  <si>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</si>
  <si>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</si>
  <si>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</si>
  <si>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</si>
  <si>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</si>
  <si>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</si>
  <si>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</si>
  <si>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</si>
  <si>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</si>
  <si>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</si>
  <si>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</si>
  <si>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</si>
  <si>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</si>
  <si>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</si>
  <si>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</si>
  <si>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</si>
  <si>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</si>
  <si>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</si>
  <si>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</si>
  <si>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</si>
  <si>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</si>
  <si>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</si>
  <si>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</si>
  <si>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</si>
  <si>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</si>
  <si>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</si>
  <si>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</si>
  <si>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</si>
  <si>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</si>
  <si>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</si>
  <si>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</si>
  <si>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</si>
  <si>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</si>
  <si>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</si>
  <si>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</si>
  <si>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</si>
  <si>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</si>
  <si>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</si>
  <si>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</si>
  <si>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</si>
  <si>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</si>
  <si>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</si>
  <si>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</si>
  <si>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</si>
  <si>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</si>
  <si>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</si>
  <si>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</si>
  <si>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</si>
  <si>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</si>
  <si>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</si>
  <si>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</si>
  <si>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</si>
  <si>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</si>
  <si>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</si>
  <si>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</si>
  <si>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</si>
  <si>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</si>
  <si>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</si>
  <si>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</si>
  <si>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</si>
  <si>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</si>
  <si>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</si>
  <si>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</si>
  <si>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</si>
  <si>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</si>
  <si>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</si>
  <si>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</si>
  <si>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</si>
  <si>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</si>
  <si>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</si>
  <si>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</si>
  <si>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</si>
  <si>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</si>
  <si>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</si>
  <si>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</si>
  <si>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</si>
  <si>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</si>
  <si>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</si>
  <si>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</si>
  <si>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</si>
  <si>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</si>
  <si>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</si>
  <si>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</si>
  <si>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</si>
  <si>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</si>
  <si>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</si>
  <si>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</si>
  <si>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</si>
  <si>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</si>
  <si>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</si>
  <si>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</si>
  <si>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</si>
  <si>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</si>
  <si>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</si>
  <si>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</si>
  <si>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</si>
  <si>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</si>
  <si>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</si>
  <si>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</si>
  <si>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</si>
  <si>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</si>
  <si>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</si>
  <si>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</si>
  <si>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</si>
  <si>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</si>
  <si>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</si>
  <si>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</si>
  <si>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</si>
  <si>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</si>
  <si>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</si>
  <si>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</si>
  <si>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</si>
  <si>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</si>
  <si>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</si>
  <si>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</si>
  <si>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</si>
  <si>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</si>
  <si>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</si>
  <si>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</si>
  <si>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</si>
  <si>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</si>
  <si>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</si>
  <si>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</si>
  <si>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</si>
  <si>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</si>
  <si>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</si>
  <si>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</si>
  <si>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</si>
  <si>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</si>
  <si>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</si>
  <si>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</si>
  <si>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</si>
  <si>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</si>
  <si>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</si>
  <si>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</si>
  <si>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</si>
  <si>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</si>
  <si>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</si>
  <si>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</si>
  <si>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</si>
  <si>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</si>
  <si>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</si>
  <si>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</si>
  <si>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</si>
  <si>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</si>
  <si>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</si>
  <si>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</si>
  <si>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</si>
  <si>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</si>
  <si>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</si>
  <si>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</si>
  <si>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</si>
  <si>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</si>
  <si>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</si>
  <si>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</si>
  <si>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</si>
  <si>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</si>
  <si>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</si>
  <si>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</si>
  <si>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</si>
  <si>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</si>
  <si>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</si>
  <si>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</si>
  <si>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</si>
  <si>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</si>
  <si>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</si>
  <si>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</si>
  <si>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</si>
  <si>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</si>
  <si>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</si>
  <si>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</si>
  <si>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</si>
  <si>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</si>
  <si>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</si>
  <si>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</si>
  <si>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</si>
  <si>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</si>
  <si>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</si>
  <si>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</si>
  <si>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</si>
  <si>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</si>
  <si>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</si>
  <si>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</si>
  <si>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</si>
  <si>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</si>
  <si>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</si>
  <si>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</si>
  <si>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</si>
  <si>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</si>
  <si>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</si>
  <si>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</si>
  <si>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</si>
  <si>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</si>
  <si>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</si>
  <si>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</si>
  <si>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</si>
  <si>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</si>
  <si>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</si>
  <si>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</si>
  <si>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</si>
  <si>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</si>
  <si>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</si>
  <si>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</si>
  <si>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</si>
  <si>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</si>
  <si>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</si>
  <si>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</si>
  <si>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</si>
  <si>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</si>
  <si>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</si>
  <si>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</si>
  <si>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</si>
  <si>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</si>
  <si>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</si>
  <si>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</si>
  <si>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</si>
  <si>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</si>
  <si>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</si>
  <si>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</si>
  <si>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</si>
  <si>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</si>
  <si>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</si>
  <si>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</si>
  <si>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</si>
  <si>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</si>
  <si>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</si>
  <si>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</si>
  <si>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</si>
  <si>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</si>
  <si>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</si>
  <si>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</si>
  <si>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</si>
  <si>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</si>
  <si>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</si>
  <si>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</si>
  <si>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</si>
  <si>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</si>
  <si>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</si>
  <si>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</si>
  <si>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</si>
  <si>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</si>
  <si>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</si>
  <si>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</si>
  <si>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</si>
  <si>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</si>
  <si>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</si>
  <si>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</si>
  <si>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</si>
  <si>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</si>
  <si>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</si>
  <si>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</si>
  <si>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</si>
  <si>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</si>
  <si>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</si>
  <si>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</si>
  <si>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</si>
  <si>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</si>
  <si>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</si>
  <si>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</si>
  <si>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</si>
  <si>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</si>
  <si>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</si>
  <si>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</si>
  <si>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</si>
  <si>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</si>
  <si>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</si>
  <si>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</si>
  <si>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</si>
  <si>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</si>
  <si>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</si>
  <si>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</si>
  <si>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</si>
  <si>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</si>
  <si>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</si>
  <si>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</si>
  <si>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</si>
  <si>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</si>
  <si>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</si>
  <si>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</si>
  <si>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</si>
  <si>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</si>
  <si>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</si>
  <si>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</si>
  <si>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</si>
  <si>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</si>
  <si>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</si>
  <si>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</si>
  <si>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</si>
  <si>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</si>
  <si>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</si>
  <si>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</si>
  <si>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</si>
  <si>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</si>
  <si>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</si>
  <si>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</si>
  <si>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</si>
  <si>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</si>
  <si>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</si>
  <si>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</si>
  <si>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</si>
  <si>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</si>
  <si>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</si>
  <si>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</si>
  <si>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</si>
  <si>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</si>
  <si>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</si>
  <si>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</si>
  <si>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</si>
  <si>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</si>
  <si>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</si>
  <si>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</si>
  <si>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</si>
  <si>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</si>
  <si>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</si>
  <si>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</si>
  <si>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</si>
  <si>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</si>
  <si>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</si>
  <si>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</si>
  <si>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</si>
  <si>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</si>
  <si>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</si>
  <si>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</si>
  <si>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</si>
  <si>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</si>
  <si>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</si>
  <si>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</si>
  <si>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</si>
  <si>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</si>
  <si>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</si>
  <si>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</si>
  <si>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</si>
  <si>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</si>
  <si>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</si>
  <si>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</si>
  <si>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</si>
  <si>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</si>
  <si>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</si>
  <si>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</si>
  <si>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</si>
  <si>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</si>
  <si>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</si>
  <si>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</si>
  <si>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</si>
  <si>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</si>
  <si>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</si>
  <si>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</si>
  <si>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</si>
  <si>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</si>
  <si>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</si>
  <si>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</si>
  <si>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</si>
  <si>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</si>
  <si>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</si>
  <si>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</si>
  <si>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</si>
  <si>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</si>
  <si>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</si>
  <si>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</si>
  <si>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</si>
  <si>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</si>
  <si>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</si>
  <si>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</si>
  <si>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</si>
  <si>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</si>
  <si>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</si>
  <si>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</si>
  <si>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</si>
  <si>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</si>
  <si>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</si>
  <si>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</si>
  <si>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</si>
  <si>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</si>
  <si>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</si>
  <si>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</si>
  <si>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</si>
  <si>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</si>
  <si>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</si>
  <si>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</si>
  <si>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</si>
  <si>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</si>
  <si>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</si>
  <si>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</si>
  <si>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</si>
  <si>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</si>
  <si>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</si>
  <si>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</si>
  <si>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</si>
  <si>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</si>
  <si>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</si>
  <si>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</si>
  <si>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</si>
  <si>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</si>
  <si>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</si>
  <si>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</si>
  <si>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</si>
  <si>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</si>
  <si>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</si>
  <si>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</si>
  <si>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</si>
  <si>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</si>
  <si>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</si>
  <si>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</si>
  <si>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</si>
  <si>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</si>
  <si>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</si>
  <si>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</si>
  <si>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</si>
  <si>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</si>
  <si>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</si>
  <si>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</si>
  <si>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</si>
  <si>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</si>
  <si>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</si>
  <si>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</si>
  <si>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</si>
  <si>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</si>
  <si>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</si>
  <si>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</si>
  <si>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</si>
  <si>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</si>
  <si>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</si>
  <si>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</si>
  <si>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</si>
  <si>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</si>
  <si>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</si>
  <si>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</si>
  <si>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</si>
  <si>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</si>
  <si>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</si>
  <si>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</si>
  <si>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</si>
  <si>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</si>
  <si>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</si>
  <si>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</si>
  <si>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</si>
  <si>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</si>
  <si>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</si>
  <si>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</si>
  <si>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</si>
  <si>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</si>
  <si>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</si>
  <si>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</si>
  <si>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</si>
  <si>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</si>
  <si>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</si>
  <si>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</si>
  <si>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</si>
  <si>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</si>
  <si>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</si>
  <si>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</si>
  <si>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</si>
  <si>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</si>
  <si>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</si>
  <si>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</si>
  <si>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</si>
  <si>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</si>
  <si>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</si>
  <si>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</si>
  <si>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</si>
  <si>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</si>
  <si>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</si>
  <si>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</si>
  <si>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</si>
  <si>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</si>
  <si>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</si>
  <si>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</si>
  <si>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</si>
  <si>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</si>
  <si>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</si>
  <si>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</si>
  <si>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</si>
  <si>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</si>
  <si>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</si>
  <si>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</si>
  <si>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</si>
  <si>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</si>
  <si>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</si>
  <si>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</si>
  <si>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</si>
  <si>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</si>
  <si>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</si>
  <si>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</si>
  <si>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</si>
  <si>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</si>
  <si>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</si>
  <si>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</si>
  <si>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</si>
  <si>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</si>
  <si>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</si>
  <si>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</si>
  <si>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</si>
  <si>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</si>
  <si>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</si>
  <si>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</si>
  <si>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</si>
  <si>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</si>
  <si>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</si>
  <si>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</si>
  <si>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</si>
  <si>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</si>
  <si>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</si>
  <si>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</si>
  <si>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</si>
  <si>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</si>
  <si>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</si>
  <si>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</si>
  <si>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</si>
  <si>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</si>
  <si>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</si>
  <si>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</si>
  <si>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</si>
  <si>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</si>
  <si>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</si>
  <si>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</si>
  <si>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</si>
  <si>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</si>
  <si>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</si>
  <si>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</si>
  <si>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</si>
  <si>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</si>
  <si>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</si>
  <si>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</si>
  <si>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</si>
  <si>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</si>
  <si>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</si>
  <si>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</si>
  <si>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</si>
  <si>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</si>
  <si>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</si>
  <si>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</si>
  <si>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</si>
  <si>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</si>
  <si>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</si>
  <si>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</si>
  <si>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</si>
  <si>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</si>
  <si>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</si>
  <si>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</si>
  <si>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</si>
  <si>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</si>
  <si>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</si>
  <si>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</si>
  <si>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</si>
  <si>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</si>
  <si>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</si>
  <si>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</si>
  <si>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</si>
  <si>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</si>
  <si>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</si>
  <si>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</si>
  <si>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</si>
  <si>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</si>
  <si>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</si>
  <si>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</si>
  <si>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</si>
  <si>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</si>
  <si>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</si>
  <si>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</si>
  <si>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</si>
  <si>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</si>
  <si>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</si>
  <si>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</si>
  <si>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</si>
  <si>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</si>
  <si>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</si>
  <si>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</si>
  <si>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</si>
  <si>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</si>
  <si>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</si>
  <si>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</si>
  <si>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</si>
  <si>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</si>
  <si>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</si>
  <si>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</si>
  <si>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</si>
  <si>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</si>
  <si>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</si>
  <si>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</si>
  <si>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</si>
  <si>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</si>
  <si>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</si>
  <si>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</si>
  <si>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</si>
  <si>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</si>
  <si>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</si>
  <si>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</si>
  <si>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</si>
  <si>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</si>
  <si>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</si>
  <si>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</si>
  <si>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</si>
  <si>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</si>
  <si>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</si>
  <si>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</si>
  <si>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</si>
  <si>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</si>
  <si>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</si>
  <si>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</si>
  <si>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</si>
  <si>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</si>
  <si>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</si>
  <si>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</si>
  <si>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</si>
  <si>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</si>
  <si>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</si>
  <si>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</si>
  <si>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</si>
  <si>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</si>
  <si>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</si>
  <si>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</si>
  <si>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</si>
  <si>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</si>
  <si>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</si>
  <si>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</si>
  <si>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</si>
  <si>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</si>
  <si>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</si>
  <si>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</si>
  <si>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</si>
  <si>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</si>
  <si>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</si>
  <si>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</si>
  <si>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</si>
  <si>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</si>
  <si>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</si>
  <si>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</si>
  <si>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</si>
  <si>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</si>
  <si>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</si>
  <si>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</si>
  <si>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</si>
  <si>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</si>
  <si>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</si>
  <si>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</si>
  <si>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</si>
  <si>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</si>
  <si>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</si>
  <si>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</si>
  <si>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</si>
  <si>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</si>
  <si>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</si>
  <si>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</si>
  <si>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</si>
  <si>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</si>
  <si>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</si>
  <si>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</si>
  <si>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</si>
  <si>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</si>
  <si>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</si>
  <si>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</si>
  <si>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</si>
  <si>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</si>
  <si>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</si>
  <si>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</si>
  <si>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</si>
  <si>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</si>
  <si>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</si>
  <si>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</si>
  <si>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</si>
  <si>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</si>
  <si>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</si>
  <si>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</si>
  <si>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</si>
  <si>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</si>
  <si>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</si>
  <si>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</si>
  <si>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</si>
  <si>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</si>
  <si>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</si>
  <si>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</si>
  <si>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</si>
  <si>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</si>
  <si>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</si>
  <si>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</si>
  <si>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</si>
  <si>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</si>
  <si>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</si>
  <si>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</si>
  <si>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</si>
  <si>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</si>
  <si>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</si>
  <si>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</si>
  <si>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</si>
  <si>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</si>
  <si>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</si>
  <si>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</si>
  <si>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</si>
  <si>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</si>
  <si>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</si>
  <si>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</si>
  <si>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</si>
  <si>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</si>
  <si>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</si>
  <si>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</si>
  <si>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</si>
  <si>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</si>
  <si>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</si>
  <si>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</si>
  <si>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</si>
  <si>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</si>
  <si>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</si>
  <si>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</si>
  <si>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</si>
  <si>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</si>
  <si>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</si>
  <si>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</si>
  <si>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</si>
  <si>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</si>
  <si>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</si>
  <si>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</si>
  <si>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</si>
  <si>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</si>
  <si>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</si>
  <si>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</si>
  <si>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</si>
  <si>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</si>
  <si>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</si>
  <si>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</si>
  <si>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</si>
  <si>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</si>
  <si>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</si>
  <si>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</si>
  <si>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</si>
  <si>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</si>
  <si>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</si>
  <si>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</si>
  <si>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</si>
  <si>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</si>
  <si>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</si>
  <si>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</si>
  <si>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</si>
  <si>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</si>
  <si>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</si>
  <si>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</si>
  <si>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</si>
  <si>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</si>
  <si>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</si>
  <si>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</si>
  <si>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</si>
  <si>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</si>
  <si>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</si>
  <si>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</si>
  <si>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</si>
  <si>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</si>
  <si>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</si>
  <si>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</si>
  <si>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</si>
  <si>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</si>
  <si>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</si>
  <si>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</si>
  <si>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</si>
  <si>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</si>
  <si>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</si>
  <si>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</si>
  <si>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</si>
  <si>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</si>
  <si>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</si>
  <si>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</si>
  <si>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</si>
  <si>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</si>
  <si>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</si>
  <si>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</si>
  <si>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</si>
  <si>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</si>
  <si>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</si>
  <si>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</si>
  <si>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</si>
  <si>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</si>
  <si>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</si>
  <si>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</si>
  <si>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</si>
  <si>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</si>
  <si>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</si>
  <si>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</si>
  <si>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</si>
  <si>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</si>
  <si>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</si>
  <si>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</si>
  <si>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</si>
  <si>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</si>
  <si>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</si>
  <si>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</si>
  <si>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</si>
  <si>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</si>
  <si>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</si>
  <si>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</si>
  <si>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</si>
  <si>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</si>
  <si>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</si>
  <si>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</si>
  <si>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</si>
  <si>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</si>
  <si>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</si>
  <si>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</si>
  <si>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</si>
  <si>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</si>
  <si>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</si>
  <si>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</si>
  <si>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</si>
  <si>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</si>
  <si>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</si>
  <si>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</si>
  <si>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</si>
  <si>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</si>
  <si>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</si>
  <si>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</si>
  <si>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</si>
  <si>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</si>
  <si>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</si>
  <si>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</si>
  <si>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</si>
  <si>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</si>
  <si>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</si>
  <si>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</si>
  <si>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</si>
  <si>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</si>
  <si>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</si>
  <si>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</si>
  <si>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</si>
  <si>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</si>
  <si>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</si>
  <si>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</si>
  <si>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</si>
  <si>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</si>
  <si>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</si>
  <si>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</si>
  <si>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</si>
  <si>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</si>
  <si>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</si>
  <si>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</si>
  <si>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</si>
  <si>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</si>
  <si>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</si>
  <si>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</si>
  <si>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</si>
  <si>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</si>
  <si>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</si>
  <si>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</si>
  <si>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</si>
  <si>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</si>
  <si>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</si>
  <si>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</si>
  <si>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</si>
  <si>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</si>
  <si>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</si>
  <si>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</si>
  <si>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</si>
  <si>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</si>
  <si>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</si>
  <si>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</si>
  <si>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</si>
  <si>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</si>
  <si>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</si>
  <si>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</si>
  <si>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</si>
  <si>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</si>
  <si>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</si>
  <si>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</si>
  <si>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</si>
  <si>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</si>
  <si>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</si>
  <si>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</si>
  <si>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</si>
  <si>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</si>
  <si>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</si>
  <si>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</si>
  <si>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</si>
  <si>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</si>
  <si>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</si>
  <si>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</si>
  <si>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</si>
  <si>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</si>
  <si>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</si>
  <si>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</si>
  <si>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</si>
  <si>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</si>
  <si>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</si>
  <si>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</si>
  <si>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</si>
  <si>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</si>
  <si>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</si>
  <si>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</si>
  <si>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</si>
  <si>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</si>
  <si>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</si>
  <si>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</si>
  <si>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</si>
  <si>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</si>
  <si>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</si>
  <si>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</si>
  <si>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</si>
  <si>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</si>
  <si>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</si>
  <si>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</si>
  <si>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</si>
  <si>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</si>
  <si>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</si>
  <si>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</si>
  <si>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</si>
  <si>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</si>
  <si>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</si>
  <si>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</si>
  <si>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</si>
  <si>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</si>
  <si>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</si>
  <si>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</si>
  <si>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</si>
  <si>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</si>
  <si>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</si>
  <si>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</si>
  <si>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</si>
  <si>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</si>
  <si>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</si>
  <si>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</si>
  <si>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</si>
  <si>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</si>
  <si>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</si>
  <si>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</si>
  <si>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</si>
  <si>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</si>
  <si>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</si>
  <si>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</si>
  <si>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</si>
  <si>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</si>
  <si>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</si>
  <si>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</si>
  <si>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</si>
  <si>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</si>
  <si>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</si>
  <si>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</si>
  <si>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</si>
  <si>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</si>
  <si>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</si>
  <si>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</si>
  <si>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</si>
  <si>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</si>
  <si>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</si>
  <si>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</si>
  <si>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</si>
  <si>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</si>
  <si>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</si>
  <si>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</si>
  <si>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</si>
  <si>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</si>
  <si>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</si>
  <si>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</si>
  <si>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</si>
  <si>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</si>
  <si>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</si>
  <si>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</si>
  <si>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</si>
  <si>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</si>
  <si>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</si>
  <si>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</si>
  <si>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</si>
  <si>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</si>
  <si>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</si>
  <si>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</si>
  <si>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</si>
  <si>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</si>
  <si>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</si>
  <si>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</si>
  <si>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</si>
  <si>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</si>
  <si>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</si>
  <si>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</si>
  <si>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</si>
  <si>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</si>
  <si>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</si>
  <si>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</si>
  <si>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</si>
  <si>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</si>
  <si>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</si>
  <si>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</si>
  <si>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</si>
  <si>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</si>
  <si>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</si>
  <si>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</si>
  <si>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</si>
  <si>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</si>
  <si>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</si>
  <si>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</si>
  <si>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</si>
  <si>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</si>
  <si>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</si>
  <si>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</si>
  <si>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</si>
  <si>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</si>
  <si>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</si>
  <si>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</si>
  <si>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</si>
  <si>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</si>
  <si>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</si>
  <si>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</si>
  <si>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</si>
  <si>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</si>
  <si>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</si>
  <si>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</si>
  <si>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</si>
  <si>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</si>
  <si>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</si>
  <si>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</si>
  <si>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</si>
  <si>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</si>
  <si>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</si>
  <si>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</si>
  <si>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</si>
  <si>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</si>
  <si>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</si>
  <si>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</si>
  <si>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</si>
  <si>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</si>
  <si>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</si>
  <si>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</si>
  <si>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</si>
  <si>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</si>
  <si>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</si>
  <si>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</si>
  <si>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</si>
  <si>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</si>
  <si>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</si>
  <si>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</si>
  <si>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</si>
  <si>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</si>
  <si>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</si>
  <si>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</si>
  <si>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</si>
  <si>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</si>
  <si>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</si>
  <si>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</si>
  <si>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</si>
  <si>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</si>
  <si>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</si>
  <si>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</si>
  <si>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</si>
  <si>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</si>
  <si>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</si>
  <si>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</si>
  <si>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</si>
  <si>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</si>
  <si>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</si>
  <si>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</si>
  <si>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</si>
  <si>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</si>
  <si>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</si>
  <si>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</si>
  <si>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</si>
  <si>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</si>
  <si>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</si>
  <si>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</si>
  <si>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</si>
  <si>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</si>
  <si>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</si>
  <si>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</si>
  <si>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</si>
  <si>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</si>
  <si>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</si>
  <si>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</si>
  <si>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</si>
  <si>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</si>
  <si>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</si>
  <si>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</si>
  <si>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</si>
  <si>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</si>
  <si>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</si>
  <si>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</si>
  <si>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</si>
  <si>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</si>
  <si>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</si>
  <si>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</si>
  <si>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</si>
  <si>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</si>
  <si>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</si>
  <si>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</si>
  <si>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</si>
  <si>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</si>
  <si>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</si>
  <si>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</si>
  <si>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</si>
  <si>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</si>
  <si>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</si>
  <si>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</si>
  <si>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</si>
  <si>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</si>
  <si>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</si>
  <si>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</si>
  <si>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</si>
  <si>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</si>
  <si>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</si>
  <si>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</si>
  <si>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</si>
  <si>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</si>
  <si>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</si>
  <si>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</si>
  <si>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</si>
  <si>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</si>
  <si>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</si>
  <si>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</si>
  <si>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</si>
  <si>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</si>
  <si>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</si>
  <si>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</si>
  <si>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</si>
  <si>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</si>
  <si>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</si>
  <si>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</si>
  <si>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</si>
  <si>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</si>
  <si>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</si>
  <si>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</si>
  <si>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</si>
  <si>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</si>
  <si>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</si>
  <si>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</si>
  <si>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</si>
  <si>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</si>
  <si>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</si>
  <si>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</si>
  <si>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</si>
  <si>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</si>
  <si>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</si>
  <si>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</si>
  <si>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</si>
  <si>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</si>
  <si>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</si>
  <si>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</si>
  <si>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</si>
  <si>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</si>
  <si>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</si>
  <si>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</si>
  <si>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</si>
  <si>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</si>
  <si>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</si>
  <si>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</si>
  <si>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</si>
  <si>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</si>
  <si>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</si>
  <si>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</si>
  <si>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</si>
  <si>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</si>
  <si>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</si>
  <si>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</si>
  <si>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</si>
  <si>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</si>
  <si>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</si>
  <si>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</si>
  <si>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</si>
  <si>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</si>
  <si>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</si>
  <si>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</si>
  <si>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</si>
  <si>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</si>
  <si>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</si>
  <si>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</si>
  <si>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</si>
  <si>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</si>
  <si>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</si>
  <si>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</si>
  <si>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</si>
  <si>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</si>
  <si>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</si>
  <si>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</si>
  <si>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</si>
  <si>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</si>
  <si>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</si>
  <si>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</si>
  <si>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</si>
  <si>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</si>
  <si>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</si>
  <si>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</si>
  <si>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</si>
  <si>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</si>
  <si>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</si>
  <si>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</si>
  <si>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</si>
  <si>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</si>
  <si>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</si>
  <si>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</si>
  <si>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</si>
  <si>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</si>
  <si>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</si>
  <si>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</si>
  <si>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</si>
  <si>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</si>
  <si>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</si>
  <si>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</si>
  <si>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</si>
  <si>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</si>
  <si>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</si>
  <si>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</si>
  <si>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</si>
  <si>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</si>
  <si>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</si>
  <si>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</si>
  <si>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</si>
  <si>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</si>
  <si>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</si>
  <si>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</si>
  <si>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</si>
  <si>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</si>
  <si>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</si>
  <si>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</si>
  <si>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</si>
  <si>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</si>
  <si>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</si>
  <si>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</si>
  <si>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</si>
  <si>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</si>
  <si>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</si>
  <si>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</si>
  <si>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</si>
  <si>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</si>
  <si>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</si>
  <si>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</si>
  <si>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</si>
  <si>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</si>
  <si>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</si>
  <si>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</si>
  <si>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</si>
  <si>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</si>
  <si>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</si>
  <si>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</si>
  <si>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</si>
  <si>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</si>
  <si>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</si>
  <si>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</si>
  <si>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</si>
  <si>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</si>
  <si>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</si>
  <si>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</si>
  <si>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</si>
  <si>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</si>
  <si>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</si>
  <si>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</si>
  <si>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</si>
  <si>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</si>
  <si>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</si>
  <si>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</si>
  <si>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</si>
  <si>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</si>
  <si>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</si>
  <si>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</si>
  <si>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</si>
  <si>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</si>
  <si>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</si>
  <si>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</si>
  <si>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</si>
  <si>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</si>
  <si>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</si>
  <si>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</si>
  <si>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</si>
  <si>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</si>
  <si>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</si>
  <si>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</si>
  <si>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</si>
  <si>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</si>
  <si>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</si>
  <si>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</si>
  <si>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</si>
  <si>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</si>
  <si>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</si>
  <si>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</si>
  <si>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</si>
  <si>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</si>
  <si>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</si>
  <si>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</si>
  <si>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</si>
  <si>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</si>
  <si>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</si>
  <si>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</si>
  <si>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</si>
  <si>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</si>
  <si>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</si>
  <si>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</si>
  <si>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</si>
  <si>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</si>
  <si>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</si>
  <si>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</si>
  <si>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</si>
  <si>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</si>
  <si>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</si>
  <si>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</si>
  <si>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</si>
  <si>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</si>
  <si>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</si>
  <si>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</si>
  <si>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</si>
  <si>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</si>
  <si>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</si>
  <si>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</si>
  <si>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</si>
  <si>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</si>
  <si>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</si>
  <si>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</si>
  <si>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</si>
  <si>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</si>
  <si>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</si>
  <si>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</si>
  <si>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</si>
  <si>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</si>
  <si>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</si>
  <si>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</si>
  <si>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</si>
  <si>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</si>
  <si>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</si>
  <si>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</si>
  <si>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</si>
  <si>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</si>
  <si>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</si>
  <si>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</si>
  <si>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</si>
  <si>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</si>
  <si>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</si>
  <si>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</si>
  <si>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</si>
  <si>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</si>
  <si>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</si>
  <si>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</si>
  <si>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</si>
  <si>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</si>
  <si>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</si>
  <si>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</si>
  <si>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</si>
  <si>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</si>
  <si>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</si>
  <si>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</si>
  <si>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</si>
  <si>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</si>
  <si>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</si>
  <si>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</si>
  <si>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</si>
  <si>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</si>
  <si>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</si>
  <si>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</si>
  <si>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</si>
  <si>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</si>
  <si>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</si>
  <si>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</si>
  <si>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</si>
  <si>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</si>
  <si>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</si>
  <si>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</si>
  <si>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</si>
  <si>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</si>
  <si>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</si>
  <si>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</si>
  <si>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</si>
  <si>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</si>
  <si>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</si>
  <si>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</si>
  <si>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</si>
  <si>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</si>
  <si>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</si>
  <si>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</si>
  <si>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</si>
  <si>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</si>
  <si>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</si>
  <si>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</si>
  <si>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</si>
  <si>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</si>
  <si>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</si>
  <si>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</si>
  <si>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</si>
  <si>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</si>
  <si>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</si>
  <si>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</si>
  <si>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</si>
  <si>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</si>
  <si>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</si>
  <si>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</si>
  <si>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</si>
  <si>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</si>
  <si>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</si>
  <si>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</si>
  <si>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</si>
  <si>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</si>
  <si>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</si>
  <si>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</si>
  <si>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</si>
  <si>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</si>
  <si>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</si>
  <si>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</si>
  <si>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</si>
  <si>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</si>
  <si>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</si>
  <si>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</si>
  <si>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</si>
  <si>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</si>
  <si>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</si>
  <si>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</si>
  <si>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</si>
  <si>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</si>
  <si>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</si>
  <si>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</si>
  <si>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</si>
  <si>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</si>
  <si>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</si>
  <si>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</si>
  <si>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</si>
  <si>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</si>
  <si>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</si>
  <si>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</si>
  <si>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</si>
  <si>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</si>
  <si>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</si>
  <si>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</si>
  <si>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</si>
  <si>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</si>
  <si>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</si>
  <si>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</si>
  <si>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</si>
  <si>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</si>
  <si>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</si>
  <si>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</si>
  <si>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</si>
  <si>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</si>
  <si>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</si>
  <si>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</si>
  <si>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</si>
  <si>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</si>
  <si>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</si>
  <si>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</si>
  <si>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</si>
  <si>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</si>
  <si>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</si>
  <si>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</si>
  <si>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</si>
  <si>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</si>
  <si>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</si>
  <si>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</si>
  <si>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</si>
  <si>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</si>
  <si>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</si>
  <si>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</si>
  <si>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</si>
  <si>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</si>
  <si>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</si>
  <si>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</si>
  <si>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</si>
  <si>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</si>
  <si>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</si>
  <si>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</si>
  <si>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</si>
  <si>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</si>
  <si>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</si>
  <si>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</si>
  <si>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</si>
  <si>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</si>
  <si>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</si>
  <si>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</si>
  <si>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</si>
  <si>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</si>
  <si>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</si>
  <si>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</si>
  <si>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</si>
  <si>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</si>
  <si>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</si>
  <si>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</si>
  <si>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</si>
  <si>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</si>
  <si>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</si>
  <si>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</si>
  <si>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</si>
  <si>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</si>
  <si>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</si>
  <si>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</si>
  <si>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</si>
  <si>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</si>
  <si>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</si>
  <si>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</si>
  <si>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</si>
  <si>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</si>
  <si>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</si>
  <si>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</si>
  <si>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</si>
  <si>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</si>
  <si>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</si>
  <si>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</si>
  <si>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</si>
  <si>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</si>
  <si>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</si>
  <si>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</si>
  <si>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</si>
  <si>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</si>
  <si>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</si>
  <si>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</si>
  <si>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</si>
  <si>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</si>
  <si>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</si>
  <si>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</si>
  <si>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</si>
  <si>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</si>
  <si>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</si>
  <si>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</si>
  <si>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</si>
  <si>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</si>
  <si>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</si>
  <si>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</si>
  <si>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</si>
  <si>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</si>
  <si>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</si>
  <si>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</si>
  <si>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</si>
  <si>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</si>
  <si>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</si>
  <si>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</si>
  <si>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</si>
  <si>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</si>
  <si>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</si>
  <si>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</si>
  <si>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</si>
  <si>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</si>
  <si>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</si>
  <si>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</si>
  <si>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</si>
  <si>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</si>
  <si>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</si>
  <si>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</si>
  <si>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</si>
  <si>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</si>
  <si>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</si>
  <si>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</si>
  <si>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</si>
  <si>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</si>
  <si>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</si>
  <si>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</si>
  <si>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</si>
  <si>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</si>
  <si>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</si>
  <si>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</si>
  <si>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</si>
  <si>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</si>
  <si>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</si>
  <si>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</si>
  <si>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</si>
  <si>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</si>
  <si>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</si>
  <si>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</si>
  <si>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</si>
  <si>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</si>
  <si>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</si>
  <si>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</si>
  <si>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</si>
  <si>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</si>
  <si>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</si>
  <si>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</si>
  <si>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</si>
  <si>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</si>
  <si>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</si>
  <si>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</si>
  <si>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</si>
  <si>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</si>
  <si>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</si>
  <si>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</si>
  <si>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</si>
  <si>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</si>
  <si>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</si>
  <si>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</si>
  <si>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</si>
  <si>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</si>
  <si>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</si>
  <si>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</si>
  <si>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</si>
  <si>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</si>
  <si>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</si>
  <si>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</si>
  <si>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</si>
  <si>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</si>
  <si>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</si>
  <si>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</si>
  <si>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</si>
  <si>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</si>
  <si>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</si>
  <si>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</si>
  <si>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</si>
  <si>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</si>
  <si>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</si>
  <si>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</si>
  <si>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</si>
  <si>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</si>
  <si>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</si>
  <si>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</si>
  <si>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</si>
  <si>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</si>
  <si>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</si>
  <si>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</si>
  <si>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</si>
  <si>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</si>
  <si>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</si>
  <si>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</si>
  <si>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</si>
  <si>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</si>
  <si>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</si>
  <si>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</si>
  <si>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</si>
  <si>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</si>
  <si>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</si>
  <si>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</si>
  <si>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</si>
  <si>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</si>
  <si>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</si>
  <si>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</si>
  <si>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</si>
  <si>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</si>
  <si>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</si>
  <si>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</si>
  <si>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</si>
  <si>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</si>
  <si>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</si>
  <si>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</si>
  <si>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</si>
  <si>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</si>
  <si>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</si>
  <si>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</si>
  <si>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</si>
  <si>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</si>
  <si>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</si>
  <si>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</si>
  <si>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</si>
  <si>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</si>
  <si>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</si>
  <si>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</si>
  <si>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</si>
  <si>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</si>
  <si>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</si>
  <si>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</si>
  <si>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</si>
  <si>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</si>
  <si>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</si>
  <si>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</si>
  <si>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</si>
  <si>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</si>
  <si>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</si>
  <si>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</si>
  <si>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</si>
  <si>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</si>
  <si>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</si>
  <si>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</si>
  <si>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</si>
  <si>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</si>
  <si>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</si>
  <si>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</si>
  <si>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</si>
  <si>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</si>
  <si>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</si>
  <si>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</si>
  <si>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</si>
  <si>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</si>
  <si>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</si>
  <si>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</si>
  <si>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</si>
  <si>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</si>
  <si>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</si>
  <si>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</si>
  <si>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</si>
  <si>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</si>
  <si>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</si>
  <si>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</si>
  <si>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</si>
  <si>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</si>
  <si>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</si>
  <si>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</si>
  <si>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</si>
  <si>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</si>
  <si>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</si>
  <si>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</si>
  <si>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</si>
  <si>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</si>
  <si>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</si>
  <si>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</si>
  <si>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</si>
  <si>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</si>
  <si>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</si>
  <si>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</si>
  <si>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</si>
  <si>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</si>
  <si>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</si>
  <si>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</si>
  <si>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</si>
  <si>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</si>
  <si>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</si>
  <si>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</si>
  <si>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</si>
  <si>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</si>
  <si>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</si>
  <si>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</si>
  <si>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</si>
  <si>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</si>
  <si>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</si>
  <si>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</si>
  <si>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</si>
  <si>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</si>
  <si>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</si>
  <si>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</si>
  <si>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</si>
  <si>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</si>
  <si>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</si>
  <si>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</si>
  <si>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</si>
  <si>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</si>
  <si>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</si>
  <si>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</si>
  <si>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</si>
  <si>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</si>
  <si>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</si>
  <si>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</si>
  <si>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</si>
  <si>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</si>
  <si>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</si>
  <si>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</si>
  <si>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</si>
  <si>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</si>
  <si>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</si>
  <si>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</si>
  <si>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</si>
  <si>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</si>
  <si>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</si>
  <si>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</si>
  <si>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</si>
  <si>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</si>
  <si>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</si>
  <si>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</si>
  <si>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</si>
  <si>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</si>
  <si>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</si>
  <si>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</si>
  <si>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</si>
  <si>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</si>
  <si>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</si>
  <si>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</si>
  <si>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</si>
  <si>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</si>
  <si>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</si>
  <si>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</si>
  <si>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</si>
  <si>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</si>
  <si>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</si>
  <si>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</si>
  <si>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</si>
  <si>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</si>
  <si>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</si>
  <si>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</si>
  <si>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</si>
  <si>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</si>
  <si>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</si>
  <si>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</si>
  <si>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</si>
  <si>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</si>
  <si>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</si>
  <si>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</si>
  <si>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</si>
  <si>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</si>
  <si>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</si>
  <si>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</si>
  <si>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</si>
  <si>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</si>
  <si>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</si>
  <si>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</si>
  <si>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</si>
  <si>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</si>
  <si>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</si>
  <si>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</si>
  <si>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</si>
  <si>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</si>
  <si>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</si>
  <si>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</si>
  <si>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</si>
  <si>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</si>
  <si>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</si>
  <si>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</si>
  <si>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</si>
  <si>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</si>
  <si>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</si>
  <si>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</si>
  <si>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</si>
  <si>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</si>
  <si>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</si>
  <si>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</si>
  <si>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</si>
  <si>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</si>
  <si>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</si>
  <si>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</si>
  <si>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</si>
  <si>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</si>
  <si>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</si>
  <si>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</si>
  <si>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</si>
  <si>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</si>
  <si>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</si>
  <si>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</si>
  <si>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</si>
  <si>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</si>
  <si>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</si>
  <si>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</si>
  <si>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</si>
  <si>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</si>
  <si>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</si>
  <si>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</si>
  <si>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</si>
  <si>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</si>
  <si>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</si>
  <si>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</si>
  <si>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</si>
  <si>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</si>
  <si>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</si>
  <si>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</si>
  <si>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</si>
  <si>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</si>
  <si>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</si>
  <si>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</si>
  <si>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</si>
  <si>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</si>
  <si>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</si>
  <si>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</si>
  <si>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</si>
  <si>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</si>
  <si>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</si>
  <si>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</si>
  <si>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</si>
  <si>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</si>
  <si>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</si>
  <si>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</si>
  <si>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</si>
  <si>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</si>
  <si>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</si>
  <si>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</si>
  <si>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</si>
  <si>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</si>
  <si>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</si>
  <si>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</si>
  <si>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</si>
  <si>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</si>
  <si>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</si>
  <si>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</si>
  <si>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</si>
  <si>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</si>
  <si>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</si>
  <si>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</si>
  <si>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</si>
  <si>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</si>
  <si>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</si>
  <si>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</si>
  <si>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</si>
  <si>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</si>
  <si>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</si>
  <si>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</si>
  <si>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</si>
  <si>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</si>
  <si>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</si>
  <si>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</si>
  <si>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</si>
  <si>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</si>
  <si>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</si>
  <si>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</si>
  <si>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</si>
  <si>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</si>
  <si>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</si>
  <si>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</si>
  <si>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</si>
  <si>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</si>
  <si>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</si>
  <si>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</si>
  <si>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</si>
  <si>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</si>
  <si>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</si>
  <si>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</si>
  <si>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</si>
  <si>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</si>
  <si>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</si>
  <si>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</si>
  <si>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</si>
  <si>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</si>
  <si>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</si>
  <si>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</si>
  <si>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</si>
  <si>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</si>
  <si>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</si>
  <si>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</si>
  <si>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</si>
  <si>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</si>
  <si>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</si>
  <si>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</si>
  <si>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</si>
  <si>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</si>
  <si>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</si>
  <si>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</si>
  <si>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</si>
  <si>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</si>
  <si>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</si>
  <si>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</si>
  <si>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</si>
  <si>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</si>
  <si>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</si>
  <si>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</si>
  <si>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</si>
  <si>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</si>
  <si>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</si>
  <si>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</si>
  <si>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</si>
  <si>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</si>
  <si>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</si>
  <si>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</si>
  <si>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</si>
  <si>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</si>
  <si>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</si>
  <si>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</si>
  <si>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</si>
  <si>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</si>
  <si>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</si>
  <si>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</si>
  <si>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</si>
  <si>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</si>
  <si>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</si>
  <si>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</si>
  <si>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</si>
  <si>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</si>
  <si>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</si>
  <si>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</si>
  <si>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</si>
  <si>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</si>
  <si>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</si>
  <si>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</si>
  <si>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</si>
  <si>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</si>
  <si>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</si>
  <si>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</si>
  <si>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</si>
  <si>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</si>
  <si>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</si>
  <si>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</si>
  <si>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</si>
  <si>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</si>
  <si>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</si>
  <si>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</si>
  <si>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</si>
  <si>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</si>
  <si>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</si>
  <si>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</si>
  <si>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</si>
  <si>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</si>
  <si>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</si>
  <si>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</si>
  <si>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</si>
  <si>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</si>
  <si>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</si>
  <si>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</si>
  <si>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</si>
  <si>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</si>
  <si>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</si>
  <si>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</si>
  <si>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</si>
  <si>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</si>
  <si>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</si>
  <si>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</si>
  <si>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</si>
  <si>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</si>
  <si>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</si>
  <si>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</si>
  <si>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</si>
  <si>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</si>
  <si>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</si>
  <si>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</si>
  <si>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</si>
  <si>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</si>
  <si>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</si>
  <si>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</si>
  <si>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</si>
  <si>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</si>
  <si>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</si>
  <si>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</si>
  <si>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</si>
  <si>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</si>
  <si>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</si>
  <si>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</si>
  <si>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</si>
  <si>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</si>
  <si>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</si>
  <si>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</si>
  <si>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</si>
  <si>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</si>
  <si>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</si>
  <si>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</si>
  <si>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</si>
  <si>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</si>
  <si>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</si>
  <si>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</si>
  <si>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</si>
  <si>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</si>
  <si>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</si>
  <si>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</si>
  <si>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</si>
  <si>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</si>
  <si>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</si>
  <si>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</si>
  <si>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</si>
  <si>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</si>
  <si>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</si>
  <si>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</si>
  <si>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</si>
  <si>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</si>
  <si>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</si>
  <si>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</si>
  <si>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</si>
  <si>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</si>
  <si>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</si>
  <si>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</si>
  <si>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</si>
  <si>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</si>
  <si>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</si>
  <si>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</si>
  <si>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</si>
  <si>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</si>
  <si>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</si>
  <si>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</si>
  <si>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</si>
  <si>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</si>
  <si>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</si>
  <si>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</si>
  <si>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</si>
  <si>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</si>
  <si>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</si>
  <si>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</si>
  <si>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</si>
  <si>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</si>
  <si>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</si>
  <si>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</si>
  <si>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</si>
  <si>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</si>
  <si>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</si>
  <si>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</si>
  <si>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</si>
  <si>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</si>
  <si>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</si>
  <si>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</si>
  <si>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</si>
  <si>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</si>
  <si>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</si>
  <si>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</si>
  <si>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</si>
  <si>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</si>
  <si>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</si>
  <si>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</si>
  <si>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</si>
  <si>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</si>
  <si>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</si>
  <si>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</si>
  <si>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</si>
  <si>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</si>
  <si>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</si>
  <si>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</si>
  <si>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</si>
  <si>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</si>
  <si>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</si>
  <si>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</si>
  <si>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</si>
  <si>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</si>
  <si>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</si>
  <si>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</si>
  <si>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</si>
  <si>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</si>
  <si>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</si>
  <si>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</si>
  <si>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</si>
  <si>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</si>
  <si>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</si>
  <si>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</si>
  <si>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</si>
  <si>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</si>
  <si>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</si>
  <si>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</si>
  <si>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</si>
  <si>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</si>
  <si>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</si>
  <si>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</si>
  <si>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</si>
  <si>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</si>
  <si>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</si>
  <si>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</si>
  <si>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</si>
  <si>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</si>
  <si>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</si>
  <si>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</si>
  <si>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</si>
  <si>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</si>
  <si>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</si>
  <si>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</si>
  <si>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</si>
  <si>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</si>
  <si>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</si>
  <si>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</si>
  <si>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</si>
  <si>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</si>
  <si>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</si>
  <si>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</si>
  <si>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</si>
  <si>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</si>
  <si>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</si>
  <si>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</si>
  <si>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</si>
  <si>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</si>
  <si>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</si>
  <si>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</si>
  <si>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</si>
  <si>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</si>
  <si>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</si>
  <si>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</si>
  <si>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</si>
  <si>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</si>
  <si>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</si>
  <si>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</si>
  <si>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</si>
  <si>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</si>
  <si>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</si>
  <si>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</si>
  <si>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</si>
  <si>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</si>
  <si>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</si>
  <si>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</si>
  <si>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</si>
  <si>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</si>
  <si>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</si>
  <si>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</si>
  <si>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</si>
  <si>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</si>
  <si>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</si>
  <si>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</si>
  <si>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</si>
  <si>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</si>
  <si>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</si>
  <si>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</si>
  <si>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</si>
  <si>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</si>
  <si>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</si>
  <si>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</si>
  <si>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</si>
  <si>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</si>
  <si>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</si>
  <si>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</si>
  <si>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</si>
  <si>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</si>
  <si>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</si>
  <si>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</si>
  <si>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</si>
  <si>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</si>
  <si>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</si>
  <si>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</si>
  <si>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</si>
  <si>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</si>
  <si>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</si>
  <si>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</si>
  <si>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</si>
  <si>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</si>
  <si>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</si>
  <si>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</si>
  <si>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</si>
  <si>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</si>
  <si>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</si>
  <si>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</si>
  <si>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</si>
  <si>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</si>
  <si>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</si>
  <si>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</si>
  <si>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</si>
  <si>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</si>
  <si>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</si>
  <si>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</si>
  <si>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</si>
  <si>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</si>
  <si>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</si>
  <si>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</si>
  <si>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</si>
  <si>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</si>
  <si>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</si>
  <si>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</si>
  <si>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</si>
  <si>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</si>
  <si>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</si>
  <si>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</si>
  <si>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</si>
  <si>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</si>
  <si>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</si>
  <si>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</si>
  <si>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</si>
  <si>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</si>
  <si>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</si>
  <si>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</si>
  <si>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</si>
  <si>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</si>
  <si>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</si>
  <si>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</si>
  <si>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</si>
  <si>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</si>
  <si>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</si>
  <si>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</si>
  <si>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</si>
  <si>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</si>
  <si>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</si>
  <si>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</si>
  <si>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</si>
  <si>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</si>
  <si>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</si>
  <si>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</si>
  <si>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</si>
  <si>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</si>
  <si>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</si>
  <si>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</si>
  <si>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</si>
  <si>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</si>
  <si>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</si>
  <si>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</si>
  <si>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</si>
  <si>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</si>
  <si>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</si>
  <si>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</si>
  <si>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</si>
  <si>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</si>
  <si>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</si>
  <si>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</si>
  <si>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</si>
  <si>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</si>
  <si>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</si>
  <si>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</si>
  <si>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</si>
  <si>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</si>
  <si>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</si>
  <si>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</si>
  <si>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</si>
  <si>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</si>
  <si>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</si>
  <si>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</si>
  <si>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</si>
  <si>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</si>
  <si>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</si>
  <si>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</si>
  <si>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</si>
  <si>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</si>
  <si>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</si>
  <si>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</si>
  <si>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</si>
  <si>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</si>
  <si>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</si>
  <si>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</si>
  <si>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</si>
  <si>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</si>
  <si>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</si>
  <si>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</si>
  <si>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</si>
  <si>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</si>
  <si>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</si>
  <si>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</si>
  <si>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</si>
  <si>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</si>
  <si>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</si>
  <si>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</si>
  <si>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</si>
  <si>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</si>
  <si>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</si>
  <si>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</si>
  <si>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</si>
  <si>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</si>
  <si>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</si>
  <si>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</si>
  <si>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</si>
  <si>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</si>
  <si>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</si>
  <si>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</si>
  <si>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</si>
  <si>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</si>
  <si>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</si>
  <si>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</si>
  <si>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</si>
  <si>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</si>
  <si>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</si>
  <si>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</si>
  <si>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</si>
  <si>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</si>
  <si>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</si>
  <si>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</si>
  <si>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</si>
  <si>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</si>
  <si>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</si>
  <si>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</si>
  <si>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</si>
  <si>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</si>
  <si>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</si>
  <si>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</si>
  <si>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</si>
  <si>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</si>
  <si>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</si>
  <si>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</si>
  <si>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</si>
  <si>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</si>
  <si>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</si>
  <si>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</si>
  <si>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</si>
  <si>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</si>
  <si>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</si>
  <si>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</si>
  <si>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</si>
  <si>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</si>
  <si>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</si>
  <si>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</si>
  <si>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</si>
  <si>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</si>
  <si>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</si>
  <si>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</si>
  <si>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</si>
  <si>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</si>
  <si>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</si>
  <si>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</si>
  <si>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</si>
  <si>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</si>
  <si>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</si>
  <si>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</si>
  <si>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</si>
  <si>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</si>
  <si>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</si>
  <si>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</si>
  <si>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</si>
  <si>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</si>
  <si>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</si>
  <si>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</si>
  <si>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</si>
  <si>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</si>
  <si>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</si>
  <si>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</si>
  <si>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</si>
  <si>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</si>
  <si>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</si>
  <si>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</si>
  <si>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</si>
  <si>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</si>
  <si>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</si>
  <si>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</si>
  <si>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</si>
  <si>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</si>
  <si>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</si>
  <si>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</si>
  <si>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</si>
  <si>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</si>
  <si>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</si>
  <si>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</si>
  <si>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</si>
  <si>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</si>
  <si>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</si>
  <si>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</si>
  <si>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</si>
  <si>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</si>
  <si>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</si>
  <si>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</si>
  <si>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</si>
  <si>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</si>
  <si>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</si>
  <si>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</si>
  <si>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</si>
  <si>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</si>
  <si>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</si>
  <si>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</si>
  <si>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</si>
  <si>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</si>
  <si>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</si>
  <si>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</si>
  <si>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</si>
  <si>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</si>
  <si>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</si>
  <si>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</si>
  <si>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</si>
  <si>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</si>
  <si>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</si>
  <si>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</si>
  <si>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</si>
  <si>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</si>
  <si>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</si>
  <si>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</si>
  <si>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</si>
  <si>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</si>
  <si>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</si>
  <si>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</si>
  <si>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</si>
  <si>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</si>
  <si>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</si>
  <si>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</si>
  <si>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</si>
  <si>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</si>
  <si>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</si>
  <si>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</si>
  <si>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</si>
  <si>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</si>
  <si>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</si>
  <si>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</si>
  <si>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</si>
  <si>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</si>
  <si>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</si>
  <si>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</si>
  <si>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</si>
  <si>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</si>
  <si>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</si>
  <si>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</si>
  <si>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</si>
  <si>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</si>
  <si>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</si>
  <si>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</si>
  <si>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</si>
  <si>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</si>
  <si>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</si>
  <si>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</si>
  <si>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</si>
  <si>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</si>
  <si>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</si>
  <si>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</si>
  <si>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</si>
  <si>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</si>
  <si>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</si>
  <si>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</si>
  <si>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</si>
  <si>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</si>
  <si>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</si>
  <si>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</si>
  <si>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</si>
  <si>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</si>
  <si>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</si>
  <si>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</si>
  <si>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</si>
  <si>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</si>
  <si>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</si>
  <si>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</si>
  <si>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</si>
  <si>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</si>
  <si>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</si>
  <si>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</si>
  <si>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</si>
  <si>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</si>
  <si>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</si>
  <si>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</si>
  <si>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</si>
  <si>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</si>
  <si>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</si>
  <si>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</si>
  <si>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</si>
  <si>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</si>
  <si>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</si>
  <si>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</si>
  <si>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</si>
  <si>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</si>
  <si>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</si>
  <si>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</si>
  <si>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</si>
  <si>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</si>
  <si>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</si>
  <si>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</si>
  <si>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</si>
  <si>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</si>
  <si>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</si>
  <si>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</si>
  <si>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</si>
  <si>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</si>
  <si>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</si>
  <si>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</si>
  <si>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</si>
  <si>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</si>
  <si>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</si>
  <si>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</si>
  <si>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</si>
  <si>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</si>
  <si>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</si>
  <si>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</si>
  <si>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</si>
  <si>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</si>
  <si>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</si>
  <si>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</si>
  <si>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</si>
  <si>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</si>
  <si>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</si>
  <si>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</si>
  <si>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</si>
  <si>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</si>
  <si>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</si>
  <si>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</si>
  <si>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</si>
  <si>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</si>
  <si>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</si>
  <si>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</si>
  <si>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</si>
  <si>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</si>
  <si>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</si>
  <si>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</si>
  <si>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</si>
  <si>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</si>
  <si>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</si>
  <si>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</si>
  <si>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</si>
  <si>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</si>
  <si>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</si>
  <si>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</si>
  <si>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</si>
  <si>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</si>
  <si>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</si>
  <si>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</si>
  <si>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</si>
  <si>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</si>
  <si>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</si>
  <si>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</si>
  <si>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</si>
  <si>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</si>
  <si>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</si>
  <si>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</si>
  <si>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</si>
  <si>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</si>
  <si>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</si>
  <si>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</si>
  <si>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</si>
  <si>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</si>
  <si>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</si>
  <si>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</si>
  <si>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</si>
  <si>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</si>
  <si>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</si>
  <si>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</si>
  <si>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</si>
  <si>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</si>
  <si>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</si>
  <si>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</si>
  <si>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</si>
  <si>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</si>
  <si>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</si>
  <si>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</si>
  <si>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</si>
  <si>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</si>
  <si>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</si>
  <si>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</si>
  <si>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</si>
  <si>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</si>
  <si>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</si>
  <si>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</si>
  <si>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</si>
  <si>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</si>
  <si>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</si>
  <si>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</si>
  <si>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</si>
  <si>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</si>
  <si>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</si>
  <si>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</si>
  <si>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</si>
  <si>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</si>
  <si>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</si>
  <si>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</si>
  <si>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</si>
  <si>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</si>
  <si>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</si>
  <si>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</si>
  <si>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</si>
  <si>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</si>
  <si>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</si>
  <si>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</si>
  <si>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</si>
  <si>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</si>
  <si>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</si>
  <si>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</si>
  <si>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</si>
  <si>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</si>
  <si>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</si>
  <si>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</si>
  <si>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</si>
  <si>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</si>
  <si>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</si>
  <si>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</si>
  <si>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</si>
  <si>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</si>
  <si>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</si>
  <si>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</si>
  <si>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</si>
  <si>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</si>
  <si>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</si>
  <si>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</si>
  <si>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</si>
  <si>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</si>
  <si>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</si>
  <si>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</si>
  <si>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</si>
  <si>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</si>
  <si>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</si>
  <si>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</si>
  <si>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</si>
  <si>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</si>
  <si>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</si>
  <si>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</si>
  <si>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</si>
  <si>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</si>
  <si>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</si>
  <si>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</si>
  <si>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</si>
  <si>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</si>
  <si>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</si>
  <si>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</si>
  <si>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</si>
  <si>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</si>
  <si>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</si>
  <si>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</si>
  <si>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</si>
  <si>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</si>
  <si>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</si>
  <si>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</si>
  <si>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</si>
  <si>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</si>
  <si>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</si>
  <si>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</si>
  <si>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</si>
  <si>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</si>
  <si>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</si>
  <si>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</si>
  <si>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</si>
  <si>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</si>
  <si>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</si>
  <si>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</si>
  <si>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</si>
  <si>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</si>
  <si>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</si>
  <si>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</si>
  <si>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</si>
  <si>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</si>
  <si>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</si>
  <si>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</si>
  <si>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</si>
  <si>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</si>
  <si>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</si>
  <si>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</si>
  <si>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</si>
  <si>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</si>
  <si>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</si>
  <si>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</si>
  <si>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</si>
  <si>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</si>
  <si>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</si>
  <si>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</si>
  <si>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</si>
  <si>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</si>
  <si>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</si>
  <si>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</si>
  <si>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</si>
  <si>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</si>
  <si>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</si>
  <si>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</si>
  <si>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</si>
  <si>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</si>
  <si>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</si>
  <si>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</si>
  <si>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</si>
  <si>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</si>
  <si>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</si>
  <si>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</si>
  <si>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</si>
  <si>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</si>
  <si>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</si>
  <si>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</si>
  <si>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</si>
  <si>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</si>
  <si>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</si>
  <si>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</si>
  <si>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</si>
  <si>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</si>
  <si>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</si>
  <si>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</si>
  <si>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</si>
  <si>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</si>
  <si>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</si>
  <si>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</si>
  <si>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</si>
  <si>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</si>
  <si>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</si>
  <si>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</si>
  <si>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</si>
  <si>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</si>
  <si>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</si>
  <si>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</si>
  <si>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</si>
  <si>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</si>
  <si>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</si>
  <si>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</si>
  <si>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</si>
  <si>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</si>
  <si>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</si>
  <si>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</si>
  <si>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</si>
  <si>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</si>
  <si>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</si>
  <si>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</si>
  <si>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</si>
  <si>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</si>
  <si>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</si>
  <si>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</si>
  <si>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</si>
  <si>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</si>
  <si>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</si>
  <si>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</si>
  <si>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</si>
  <si>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</si>
  <si>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</si>
  <si>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</si>
  <si>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</si>
  <si>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</si>
  <si>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</si>
  <si>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</si>
  <si>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</si>
  <si>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</si>
  <si>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</si>
  <si>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</si>
  <si>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</si>
  <si>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</si>
  <si>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</si>
  <si>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</si>
  <si>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</si>
  <si>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</si>
  <si>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</si>
  <si>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</si>
  <si>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</si>
  <si>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</si>
  <si>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</si>
  <si>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</si>
  <si>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</si>
  <si>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</si>
  <si>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</si>
  <si>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</si>
  <si>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</si>
  <si>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</si>
  <si>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</si>
  <si>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</si>
  <si>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</si>
  <si>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</si>
  <si>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</si>
  <si>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</si>
  <si>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</si>
  <si>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</si>
  <si>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</si>
  <si>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</si>
  <si>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</si>
  <si>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</si>
  <si>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</si>
  <si>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</si>
  <si>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</si>
  <si>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</si>
  <si>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</si>
  <si>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</si>
  <si>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</si>
  <si>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</si>
  <si>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</si>
  <si>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</si>
  <si>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</si>
  <si>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</si>
  <si>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</si>
  <si>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</si>
  <si>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</si>
  <si>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</si>
  <si>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</si>
  <si>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</si>
  <si>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</si>
  <si>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</si>
  <si>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</si>
  <si>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</si>
  <si>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</si>
  <si>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</si>
  <si>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</si>
  <si>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</si>
  <si>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</si>
  <si>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</si>
  <si>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</si>
  <si>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</si>
  <si>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</si>
  <si>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</si>
  <si>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</si>
  <si>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</si>
  <si>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</si>
  <si>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</si>
  <si>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</si>
  <si>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</si>
  <si>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</si>
  <si>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</si>
  <si>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</si>
  <si>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</si>
  <si>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</si>
  <si>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</si>
  <si>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</si>
  <si>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</si>
  <si>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</si>
  <si>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</si>
  <si>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</si>
  <si>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</si>
  <si>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</si>
  <si>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</si>
  <si>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</si>
  <si>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</si>
  <si>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</si>
  <si>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</si>
  <si>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</si>
  <si>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</si>
  <si>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</si>
  <si>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</si>
  <si>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</si>
  <si>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</si>
  <si>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</si>
  <si>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</si>
  <si>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</si>
  <si>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</si>
  <si>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</si>
  <si>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</si>
  <si>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</si>
  <si>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</si>
  <si>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</si>
  <si>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</si>
  <si>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</si>
  <si>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</si>
  <si>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</si>
  <si>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</si>
  <si>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</si>
  <si>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</si>
  <si>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</si>
  <si>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</si>
  <si>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</si>
  <si>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</si>
  <si>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</si>
  <si>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</si>
  <si>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</si>
  <si>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</si>
  <si>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</si>
  <si>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</si>
  <si>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</si>
  <si>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</si>
  <si>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</si>
  <si>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</si>
  <si>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</si>
  <si>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</si>
  <si>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</si>
  <si>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</si>
  <si>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</si>
  <si>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</si>
  <si>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</si>
  <si>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</si>
  <si>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</si>
  <si>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</si>
  <si>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</si>
  <si>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</si>
  <si>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</si>
  <si>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</si>
  <si>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</si>
  <si>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</si>
  <si>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</si>
  <si>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</si>
  <si>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</si>
  <si>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</si>
  <si>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</si>
  <si>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</si>
  <si>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</si>
  <si>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</si>
  <si>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</si>
  <si>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</si>
  <si>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</si>
  <si>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</si>
  <si>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</si>
  <si>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</si>
  <si>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</si>
  <si>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</si>
  <si>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</si>
  <si>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</si>
  <si>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</si>
  <si>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</si>
  <si>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</si>
  <si>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</si>
  <si>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</si>
  <si>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</si>
  <si>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</si>
  <si>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</si>
  <si>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</si>
  <si>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</si>
  <si>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</si>
  <si>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</si>
  <si>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</si>
  <si>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</si>
  <si>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</si>
  <si>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</si>
  <si>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</si>
  <si>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</si>
  <si>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</si>
  <si>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</si>
  <si>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</si>
  <si>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</si>
  <si>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</si>
  <si>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</si>
  <si>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</si>
  <si>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</si>
  <si>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</si>
  <si>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</si>
  <si>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</si>
  <si>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</si>
  <si>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</si>
  <si>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</si>
  <si>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</si>
  <si>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</si>
  <si>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</si>
  <si>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</si>
  <si>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</si>
  <si>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</si>
  <si>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</si>
  <si>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</si>
  <si>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</si>
  <si>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</si>
  <si>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</si>
  <si>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</si>
  <si>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</si>
  <si>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</si>
  <si>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</si>
  <si>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</si>
  <si>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</si>
  <si>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</si>
  <si>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</si>
  <si>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</si>
  <si>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</si>
  <si>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</si>
  <si>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</si>
  <si>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</si>
  <si>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</si>
  <si>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</si>
  <si>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</si>
  <si>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</si>
  <si>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</si>
  <si>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</si>
  <si>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</si>
  <si>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</si>
  <si>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</si>
  <si>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</si>
  <si>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</si>
  <si>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</si>
  <si>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</si>
  <si>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</si>
  <si>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</si>
  <si>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</si>
  <si>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</si>
  <si>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</si>
  <si>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</si>
  <si>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</si>
  <si>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</si>
  <si>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</si>
  <si>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</si>
  <si>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</si>
  <si>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</si>
  <si>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</si>
  <si>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</si>
  <si>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</si>
  <si>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</si>
  <si>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</si>
  <si>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</si>
  <si>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</si>
  <si>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</si>
  <si>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</si>
  <si>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</si>
  <si>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</si>
  <si>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</si>
  <si>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</si>
  <si>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</si>
  <si>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</si>
  <si>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</si>
  <si>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</si>
  <si>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</si>
  <si>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</si>
  <si>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</si>
  <si>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</si>
  <si>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</si>
  <si>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</si>
  <si>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</si>
  <si>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</si>
  <si>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</si>
  <si>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</si>
  <si>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</si>
  <si>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</si>
  <si>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</si>
  <si>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</si>
  <si>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</si>
  <si>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</si>
  <si>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</si>
  <si>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</si>
  <si>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</si>
  <si>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</si>
  <si>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</si>
  <si>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</si>
  <si>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</si>
  <si>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</si>
  <si>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</si>
  <si>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</si>
  <si>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</si>
  <si>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</si>
  <si>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</si>
  <si>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</si>
  <si>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</si>
  <si>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</si>
  <si>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</si>
  <si>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</si>
  <si>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</si>
  <si>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</si>
  <si>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</si>
  <si>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</si>
  <si>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</si>
  <si>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</si>
  <si>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</si>
  <si>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</si>
  <si>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</si>
  <si>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</si>
  <si>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</si>
  <si>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</si>
  <si>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</si>
  <si>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</si>
  <si>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</si>
  <si>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</si>
  <si>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</si>
  <si>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</si>
  <si>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</si>
  <si>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</si>
  <si>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</si>
  <si>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</si>
  <si>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</si>
  <si>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</si>
  <si>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</si>
  <si>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</si>
  <si>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</si>
  <si>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</si>
  <si>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</si>
  <si>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</si>
  <si>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</si>
  <si>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</si>
  <si>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</si>
  <si>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</si>
  <si>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</si>
  <si>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</si>
  <si>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</si>
  <si>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</si>
  <si>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</si>
  <si>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</si>
  <si>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</si>
  <si>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</si>
  <si>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</si>
  <si>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</si>
  <si>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</si>
  <si>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</si>
  <si>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</si>
  <si>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</si>
  <si>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</si>
  <si>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</si>
  <si>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</si>
  <si>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</si>
  <si>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</si>
  <si>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</si>
  <si>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</si>
  <si>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</si>
  <si>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</si>
  <si>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</si>
  <si>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</si>
  <si>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</si>
  <si>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</si>
  <si>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</si>
  <si>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</si>
  <si>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</si>
  <si>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</si>
  <si>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</si>
  <si>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</si>
  <si>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</si>
  <si>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</si>
  <si>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</si>
  <si>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</si>
  <si>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</si>
  <si>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</si>
  <si>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</si>
  <si>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</si>
  <si>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</si>
  <si>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</si>
  <si>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</si>
  <si>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</si>
  <si>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</si>
  <si>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</si>
  <si>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</si>
  <si>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</si>
  <si>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</si>
  <si>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</si>
  <si>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</si>
  <si>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</si>
  <si>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</si>
  <si>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</si>
  <si>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</si>
  <si>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</si>
  <si>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</si>
  <si>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</si>
  <si>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</si>
  <si>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</si>
  <si>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</si>
  <si>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</si>
  <si>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</si>
  <si>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</si>
  <si>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</si>
  <si>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</si>
  <si>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</si>
  <si>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</si>
  <si>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</si>
  <si>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</si>
  <si>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</si>
  <si>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</si>
  <si>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</si>
  <si>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</si>
  <si>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</si>
  <si>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</si>
  <si>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</si>
  <si>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</si>
  <si>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</si>
  <si>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</si>
  <si>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</si>
  <si>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</si>
  <si>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</si>
  <si>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</si>
  <si>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</si>
  <si>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</si>
  <si>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</si>
  <si>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</si>
  <si>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</si>
  <si>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</si>
  <si>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</si>
  <si>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</si>
  <si>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</si>
  <si>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</si>
  <si>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</si>
  <si>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</si>
  <si>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</si>
  <si>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</si>
  <si>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</si>
  <si>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</si>
  <si>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</si>
  <si>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</si>
  <si>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</si>
  <si>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</si>
  <si>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</si>
  <si>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</si>
  <si>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</si>
  <si>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</si>
  <si>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</si>
  <si>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</si>
  <si>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</si>
  <si>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</si>
  <si>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</si>
  <si>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</si>
  <si>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</si>
  <si>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</si>
  <si>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</si>
  <si>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</si>
  <si>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</si>
  <si>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</si>
  <si>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</si>
  <si>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</si>
  <si>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</si>
  <si>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</si>
  <si>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</si>
  <si>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</si>
  <si>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</si>
  <si>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</si>
  <si>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</si>
  <si>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</si>
  <si>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</si>
  <si>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</si>
  <si>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</si>
  <si>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</si>
  <si>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</si>
  <si>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</si>
  <si>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</si>
  <si>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</si>
  <si>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</si>
  <si>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</si>
  <si>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</si>
  <si>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</si>
  <si>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</si>
  <si>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</si>
  <si>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</si>
  <si>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</si>
  <si>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</si>
  <si>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</si>
  <si>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</si>
  <si>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</si>
  <si>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</si>
  <si>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</si>
  <si>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</si>
  <si>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</si>
  <si>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</si>
  <si>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</si>
  <si>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</si>
  <si>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</si>
  <si>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</si>
  <si>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</si>
  <si>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</si>
  <si>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</si>
  <si>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</si>
  <si>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</si>
  <si>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</si>
  <si>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</si>
  <si>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</si>
  <si>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</si>
  <si>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</si>
  <si>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</si>
  <si>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</si>
  <si>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</si>
  <si>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</si>
  <si>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</si>
  <si>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</si>
  <si>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</si>
  <si>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</si>
  <si>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</si>
  <si>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</si>
  <si>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</si>
  <si>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</si>
  <si>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</si>
  <si>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</si>
  <si>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</si>
  <si>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</si>
  <si>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</si>
  <si>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</si>
  <si>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</si>
  <si>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</si>
  <si>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</si>
  <si>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</si>
  <si>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</si>
  <si>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</si>
  <si>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</si>
  <si>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</si>
  <si>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</si>
  <si>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</si>
  <si>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</si>
  <si>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</si>
  <si>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</si>
  <si>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</si>
  <si>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</si>
  <si>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</si>
  <si>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</si>
  <si>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</si>
  <si>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</si>
  <si>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</si>
  <si>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</si>
  <si>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</si>
  <si>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</si>
  <si>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</si>
  <si>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</si>
  <si>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</si>
  <si>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</si>
  <si>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</si>
  <si>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</si>
  <si>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</si>
  <si>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</si>
  <si>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</si>
  <si>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</si>
  <si>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</si>
  <si>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</si>
  <si>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</si>
  <si>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</si>
  <si>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</si>
  <si>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</si>
  <si>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</si>
  <si>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</si>
  <si>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</si>
  <si>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</si>
  <si>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</si>
  <si>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</si>
  <si>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</si>
  <si>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</si>
  <si>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</si>
  <si>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</si>
  <si>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</si>
  <si>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</si>
  <si>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</si>
  <si>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</si>
  <si>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</si>
  <si>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</si>
  <si>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</si>
  <si>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</si>
  <si>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</si>
  <si>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</si>
  <si>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</si>
  <si>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</si>
  <si>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</si>
  <si>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</si>
  <si>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</si>
  <si>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</si>
  <si>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</si>
  <si>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</si>
  <si>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</si>
  <si>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</si>
  <si>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</si>
  <si>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</si>
  <si>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</si>
  <si>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</si>
  <si>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</si>
  <si>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</si>
  <si>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</si>
  <si>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</si>
  <si>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</si>
  <si>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</si>
  <si>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</si>
  <si>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</si>
  <si>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</si>
  <si>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</si>
  <si>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</si>
  <si>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</si>
  <si>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</si>
  <si>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</si>
  <si>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</si>
  <si>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</si>
  <si>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</si>
  <si>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</si>
  <si>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</si>
  <si>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</si>
  <si>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</si>
  <si>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</si>
  <si>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</si>
  <si>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</si>
  <si>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</si>
  <si>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</si>
  <si>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</si>
  <si>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</si>
  <si>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</si>
  <si>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</si>
  <si>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</si>
  <si>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</si>
  <si>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</si>
  <si>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</si>
  <si>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</si>
  <si>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</si>
  <si>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</si>
  <si>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</si>
  <si>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</si>
  <si>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</si>
  <si>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</si>
  <si>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</si>
  <si>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</si>
  <si>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</si>
  <si>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</si>
  <si>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</si>
  <si>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</si>
  <si>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</si>
  <si>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</si>
  <si>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</si>
  <si>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</si>
  <si>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</si>
  <si>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</si>
  <si>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</si>
  <si>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</si>
  <si>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</si>
  <si>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</si>
  <si>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</si>
  <si>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</si>
  <si>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</si>
  <si>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</si>
  <si>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</si>
  <si>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</si>
  <si>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</si>
  <si>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</si>
  <si>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</si>
  <si>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</si>
  <si>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</si>
  <si>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</si>
  <si>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</si>
  <si>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</si>
  <si>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</si>
  <si>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</si>
  <si>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</si>
  <si>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</si>
  <si>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</si>
  <si>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</si>
  <si>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</si>
  <si>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</si>
  <si>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</si>
  <si>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</si>
  <si>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</si>
  <si>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</si>
  <si>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</si>
  <si>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</si>
  <si>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</si>
  <si>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</si>
  <si>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</si>
  <si>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</si>
  <si>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</si>
  <si>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</si>
  <si>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</si>
  <si>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</si>
  <si>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</si>
  <si>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</si>
  <si>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</si>
  <si>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</si>
  <si>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</si>
  <si>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</si>
  <si>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</si>
  <si>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</si>
  <si>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</si>
  <si>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</si>
  <si>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</si>
  <si>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</si>
  <si>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</si>
  <si>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</si>
  <si>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</si>
  <si>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</si>
  <si>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</si>
  <si>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</si>
  <si>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</si>
  <si>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</si>
  <si>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</si>
  <si>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</si>
  <si>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</si>
  <si>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</si>
  <si>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</si>
  <si>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</si>
  <si>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</si>
  <si>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</si>
  <si>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</si>
  <si>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</si>
  <si>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</si>
  <si>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</si>
  <si>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</si>
  <si>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</si>
  <si>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</si>
  <si>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</si>
  <si>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</si>
  <si>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</si>
  <si>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</si>
  <si>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</si>
  <si>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</si>
  <si>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</si>
  <si>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</si>
  <si>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</si>
  <si>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</si>
  <si>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</si>
  <si>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</si>
  <si>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</si>
  <si>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</si>
  <si>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</si>
  <si>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</si>
  <si>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</si>
  <si>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</si>
  <si>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</si>
  <si>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</si>
  <si>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</si>
  <si>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</si>
  <si>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</si>
  <si>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</si>
  <si>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</si>
  <si>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</si>
  <si>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</si>
  <si>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</si>
  <si>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</si>
  <si>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</si>
  <si>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</si>
  <si>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</si>
  <si>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</si>
  <si>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</si>
  <si>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</si>
  <si>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</si>
  <si>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</si>
  <si>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</si>
  <si>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</si>
  <si>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</si>
  <si>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</si>
  <si>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</si>
  <si>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</si>
  <si>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</si>
  <si>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</si>
  <si>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</si>
  <si>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</si>
  <si>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</si>
  <si>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</si>
  <si>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</si>
  <si>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</si>
  <si>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</si>
  <si>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</si>
  <si>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</si>
  <si>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</si>
  <si>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</si>
  <si>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</si>
  <si>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</si>
  <si>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</si>
  <si>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</si>
  <si>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</si>
  <si>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</si>
  <si>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</si>
  <si>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</si>
  <si>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</si>
  <si>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</si>
  <si>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</si>
  <si>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</si>
  <si>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</si>
  <si>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</si>
  <si>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</si>
  <si>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</si>
  <si>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</si>
  <si>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</si>
  <si>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</si>
  <si>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</si>
  <si>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</si>
  <si>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</si>
  <si>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</si>
  <si>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</si>
  <si>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</si>
  <si>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</si>
  <si>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</si>
  <si>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</si>
  <si>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</si>
  <si>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</si>
  <si>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</si>
  <si>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</si>
  <si>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</si>
  <si>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</si>
  <si>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</si>
  <si>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</si>
  <si>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</si>
  <si>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</si>
  <si>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</si>
  <si>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</si>
  <si>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</si>
  <si>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</si>
  <si>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</si>
  <si>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</si>
  <si>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</si>
  <si>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</si>
  <si>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</si>
  <si>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</si>
  <si>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</si>
  <si>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</si>
  <si>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</si>
  <si>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</si>
  <si>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</si>
  <si>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</si>
  <si>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</si>
  <si>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</si>
  <si>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</si>
  <si>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</si>
  <si>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</si>
  <si>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</si>
  <si>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</si>
  <si>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</si>
  <si>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</si>
  <si>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</si>
  <si>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</si>
  <si>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</si>
  <si>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</si>
  <si>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</si>
  <si>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</si>
  <si>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</si>
  <si>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</si>
  <si>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</si>
  <si>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</si>
  <si>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</si>
  <si>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</si>
  <si>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</si>
  <si>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</si>
  <si>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</si>
  <si>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</si>
  <si>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</si>
  <si>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</si>
  <si>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</si>
  <si>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</si>
  <si>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</si>
  <si>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</si>
  <si>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</si>
  <si>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</si>
  <si>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</si>
  <si>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</si>
  <si>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</si>
  <si>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</si>
  <si>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</si>
  <si>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</si>
  <si>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</si>
  <si>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</si>
  <si>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</si>
  <si>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</si>
  <si>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</si>
  <si>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</si>
  <si>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</si>
  <si>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</si>
  <si>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</si>
  <si>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</si>
  <si>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</si>
  <si>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</si>
  <si>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</si>
  <si>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</si>
  <si>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</si>
  <si>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</si>
  <si>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</si>
  <si>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</si>
  <si>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</si>
  <si>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</si>
  <si>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</si>
  <si>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</si>
  <si>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</si>
  <si>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</si>
  <si>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</si>
  <si>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</si>
  <si>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</si>
  <si>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</si>
  <si>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</si>
  <si>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</si>
  <si>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</si>
  <si>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</si>
  <si>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</si>
  <si>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</si>
  <si>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</si>
  <si>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</si>
  <si>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</si>
  <si>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</si>
  <si>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</si>
  <si>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</si>
  <si>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</si>
  <si>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</si>
  <si>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</si>
  <si>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</si>
  <si>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</si>
  <si>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</si>
  <si>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</si>
  <si>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</si>
  <si>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</si>
  <si>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</si>
  <si>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</si>
  <si>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</si>
  <si>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</si>
  <si>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</si>
  <si>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</si>
  <si>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</si>
  <si>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</si>
  <si>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</si>
  <si>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</si>
  <si>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</si>
  <si>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</si>
  <si>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</si>
  <si>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</si>
  <si>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</si>
  <si>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</si>
  <si>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</si>
  <si>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</si>
  <si>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</si>
  <si>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</si>
  <si>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</si>
  <si>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</si>
  <si>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</si>
  <si>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</si>
  <si>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</si>
  <si>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</si>
  <si>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</si>
  <si>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</si>
  <si>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</si>
  <si>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</si>
  <si>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</si>
  <si>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</si>
  <si>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</si>
  <si>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</si>
  <si>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</si>
  <si>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</si>
  <si>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</si>
  <si>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</si>
  <si>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</si>
  <si>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</si>
  <si>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</si>
  <si>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</si>
  <si>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</si>
  <si>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</si>
  <si>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</si>
  <si>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</si>
  <si>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</si>
  <si>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</si>
  <si>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</si>
  <si>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</si>
  <si>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</si>
  <si>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</si>
  <si>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</si>
  <si>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</si>
  <si>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</si>
  <si>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</si>
  <si>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</si>
  <si>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</si>
  <si>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</si>
  <si>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</si>
  <si>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</si>
  <si>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</si>
  <si>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</si>
  <si>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</si>
  <si>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</si>
  <si>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</si>
  <si>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</si>
  <si>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</si>
  <si>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</si>
  <si>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</si>
  <si>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</si>
  <si>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</si>
  <si>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</si>
  <si>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</si>
  <si>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</si>
  <si>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</si>
  <si>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</si>
  <si>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</si>
  <si>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</si>
  <si>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</si>
  <si>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</si>
  <si>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</si>
  <si>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</si>
  <si>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</si>
  <si>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</si>
  <si>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</si>
  <si>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</si>
  <si>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</si>
  <si>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</si>
  <si>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</si>
  <si>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</si>
  <si>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</si>
  <si>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</si>
  <si>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</si>
  <si>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</si>
  <si>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</si>
  <si>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</si>
  <si>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</si>
  <si>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</si>
  <si>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</si>
  <si>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</si>
  <si>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</si>
  <si>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</si>
  <si>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</si>
  <si>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</si>
  <si>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</si>
  <si>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</si>
  <si>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</si>
  <si>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</si>
  <si>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</si>
  <si>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</si>
  <si>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</si>
  <si>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</si>
  <si>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</si>
  <si>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</si>
  <si>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</si>
  <si>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</si>
  <si>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</si>
  <si>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</si>
  <si>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</si>
  <si>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</si>
  <si>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</si>
  <si>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</si>
  <si>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</si>
  <si>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</si>
  <si>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</si>
  <si>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</si>
  <si>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</si>
  <si>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</si>
  <si>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</si>
  <si>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</si>
  <si>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</si>
  <si>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</si>
  <si>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</si>
  <si>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</si>
  <si>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</si>
  <si>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</si>
  <si>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</si>
  <si>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</si>
  <si>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</si>
  <si>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</si>
  <si>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</si>
  <si>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</si>
  <si>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</si>
  <si>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</si>
  <si>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</si>
  <si>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</si>
  <si>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</si>
  <si>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</si>
  <si>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</si>
  <si>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</si>
  <si>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</si>
  <si>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</si>
  <si>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</si>
  <si>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</si>
  <si>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</si>
  <si>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</si>
  <si>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</si>
  <si>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</si>
  <si>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</si>
  <si>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</si>
  <si>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</si>
  <si>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</si>
  <si>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</si>
  <si>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</si>
  <si>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</si>
  <si>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</si>
  <si>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</si>
  <si>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</si>
  <si>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</si>
  <si>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</si>
  <si>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</si>
  <si>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</si>
  <si>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</si>
  <si>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</si>
  <si>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</si>
  <si>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</si>
  <si>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</si>
  <si>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</si>
  <si>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</si>
  <si>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</si>
  <si>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</si>
  <si>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</si>
  <si>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</si>
  <si>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</si>
  <si>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</si>
  <si>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</si>
  <si>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</si>
  <si>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</si>
  <si>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</si>
  <si>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</si>
  <si>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</si>
  <si>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</si>
  <si>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</si>
  <si>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</si>
  <si>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</si>
  <si>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</si>
  <si>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</si>
  <si>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</si>
  <si>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</si>
  <si>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</si>
  <si>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</si>
  <si>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</si>
  <si>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</si>
  <si>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</si>
  <si>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</si>
  <si>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</si>
  <si>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</si>
  <si>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</si>
  <si>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</si>
  <si>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</si>
  <si>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</si>
  <si>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</si>
  <si>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</si>
  <si>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</si>
  <si>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</si>
  <si>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</si>
  <si>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</si>
  <si>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</si>
  <si>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</si>
  <si>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</si>
  <si>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</si>
  <si>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</si>
  <si>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</si>
  <si>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</si>
  <si>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</si>
  <si>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</si>
  <si>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</si>
  <si>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</si>
  <si>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</si>
  <si>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</si>
  <si>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</si>
  <si>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</si>
  <si>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</si>
  <si>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</si>
  <si>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</si>
  <si>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</si>
  <si>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</si>
  <si>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</si>
  <si>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</si>
  <si>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</si>
  <si>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</si>
  <si>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</si>
  <si>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</si>
  <si>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</si>
  <si>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</si>
  <si>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</si>
  <si>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</si>
  <si>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</si>
  <si>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</si>
  <si>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</si>
  <si>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</si>
  <si>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</si>
  <si>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</si>
  <si>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</si>
  <si>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</si>
  <si>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</si>
  <si>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</si>
  <si>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</si>
  <si>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</si>
  <si>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</si>
  <si>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</si>
  <si>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</si>
  <si>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</si>
  <si>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</si>
  <si>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</si>
  <si>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</si>
  <si>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</si>
  <si>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</si>
  <si>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</si>
  <si>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</si>
  <si>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</si>
  <si>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</si>
  <si>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</si>
  <si>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</si>
  <si>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</si>
  <si>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</si>
  <si>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</si>
  <si>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</si>
  <si>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</si>
  <si>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</si>
  <si>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</si>
  <si>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</si>
  <si>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</si>
  <si>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</si>
  <si>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</si>
  <si>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</si>
  <si>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</si>
  <si>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</si>
  <si>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</si>
  <si>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</si>
  <si>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</si>
  <si>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</si>
  <si>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</si>
  <si>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</si>
  <si>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</si>
  <si>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</si>
  <si>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</si>
  <si>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</si>
  <si>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</si>
  <si>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</si>
  <si>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</si>
  <si>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</si>
  <si>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</si>
  <si>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</si>
  <si>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</si>
  <si>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</si>
  <si>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</si>
  <si>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</si>
  <si>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</si>
  <si>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</si>
  <si>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</si>
  <si>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</si>
  <si>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</si>
  <si>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</si>
  <si>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</si>
  <si>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</si>
  <si>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</si>
  <si>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</si>
  <si>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</si>
  <si>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</si>
  <si>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</si>
  <si>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</si>
  <si>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</si>
  <si>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</si>
  <si>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</si>
  <si>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</si>
  <si>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</si>
  <si>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</si>
  <si>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</si>
  <si>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</si>
  <si>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</si>
  <si>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</si>
  <si>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</si>
  <si>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</si>
  <si>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</si>
  <si>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</si>
  <si>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</si>
  <si>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</si>
  <si>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</si>
  <si>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</si>
  <si>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</si>
  <si>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</si>
  <si>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</si>
  <si>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</si>
  <si>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</si>
  <si>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</si>
  <si>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</si>
  <si>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</si>
  <si>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</si>
  <si>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</si>
  <si>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</si>
  <si>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</si>
  <si>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</si>
  <si>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</si>
  <si>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</si>
  <si>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</si>
  <si>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</si>
  <si>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</si>
  <si>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</si>
  <si>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</si>
  <si>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</si>
  <si>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</si>
  <si>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</si>
  <si>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</si>
  <si>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</si>
  <si>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</si>
  <si>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</si>
  <si>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</si>
  <si>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</si>
  <si>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</si>
  <si>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</si>
  <si>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</si>
  <si>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</si>
  <si>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</si>
  <si>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</si>
  <si>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</si>
  <si>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</si>
  <si>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</si>
  <si>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</si>
  <si>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</si>
  <si>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</si>
  <si>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</si>
  <si>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</si>
  <si>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</si>
  <si>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</si>
  <si>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</si>
  <si>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</si>
  <si>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</si>
  <si>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</si>
  <si>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</si>
  <si>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</si>
  <si>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</si>
  <si>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</si>
  <si>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</si>
  <si>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</si>
  <si>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</si>
  <si>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</si>
  <si>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</si>
  <si>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</si>
  <si>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</si>
  <si>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</si>
  <si>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</si>
  <si>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</si>
  <si>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</si>
  <si>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</si>
  <si>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</si>
  <si>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</si>
  <si>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</si>
  <si>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</si>
  <si>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</si>
  <si>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</si>
  <si>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</si>
  <si>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</si>
  <si>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</si>
  <si>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</si>
  <si>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</si>
  <si>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</si>
  <si>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</si>
  <si>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</si>
  <si>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</si>
  <si>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</si>
  <si>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</si>
  <si>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</si>
  <si>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</si>
  <si>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</si>
  <si>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</si>
  <si>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</si>
  <si>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</si>
  <si>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</si>
  <si>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</si>
  <si>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</si>
  <si>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</si>
  <si>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</si>
  <si>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</si>
  <si>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</si>
  <si>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</si>
  <si>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</si>
  <si>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</si>
  <si>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</si>
  <si>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</si>
  <si>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</si>
  <si>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</si>
  <si>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</si>
  <si>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</si>
  <si>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</si>
  <si>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</si>
  <si>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</si>
  <si>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</si>
  <si>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</si>
  <si>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</si>
  <si>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</si>
  <si>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</si>
  <si>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</si>
  <si>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</si>
  <si>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</si>
  <si>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</si>
  <si>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</si>
  <si>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</si>
  <si>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</si>
  <si>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</si>
  <si>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</si>
  <si>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</si>
  <si>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</si>
  <si>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</si>
  <si>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</si>
  <si>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</si>
  <si>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</si>
  <si>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</si>
  <si>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</si>
  <si>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</si>
  <si>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</si>
  <si>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</si>
  <si>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</si>
  <si>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</si>
  <si>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</si>
  <si>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</si>
  <si>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</si>
  <si>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</si>
  <si>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</si>
  <si>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</si>
  <si>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</si>
  <si>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</si>
  <si>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</si>
  <si>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</si>
  <si>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</si>
  <si>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</si>
  <si>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</si>
  <si>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</si>
  <si>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</si>
  <si>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</si>
  <si>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</si>
  <si>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</si>
  <si>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</si>
  <si>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</si>
  <si>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</si>
  <si>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</si>
  <si>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</si>
  <si>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</si>
  <si>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</si>
  <si>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</si>
  <si>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</si>
  <si>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</si>
  <si>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</si>
  <si>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</si>
  <si>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</si>
  <si>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</si>
  <si>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</si>
  <si>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</si>
  <si>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</si>
  <si>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</si>
  <si>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</si>
  <si>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</si>
  <si>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</si>
  <si>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</si>
  <si>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</si>
  <si>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</si>
  <si>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</si>
  <si>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</si>
  <si>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</si>
  <si>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</si>
  <si>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</si>
  <si>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</si>
  <si>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</si>
  <si>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</si>
  <si>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</si>
  <si>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</si>
  <si>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</si>
  <si>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</si>
  <si>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</si>
  <si>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</si>
  <si>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</si>
  <si>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</si>
  <si>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</si>
  <si>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</si>
  <si>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</si>
  <si>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</si>
  <si>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</si>
  <si>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</si>
  <si>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</si>
  <si>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</si>
  <si>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</si>
  <si>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</si>
  <si>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</si>
  <si>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</si>
  <si>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</si>
  <si>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</si>
  <si>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</si>
  <si>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</si>
  <si>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</si>
  <si>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</si>
  <si>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</si>
  <si>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</si>
  <si>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</si>
  <si>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</si>
  <si>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</si>
  <si>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</si>
  <si>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</si>
  <si>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</si>
  <si>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</si>
  <si>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</si>
  <si>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</si>
  <si>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</si>
  <si>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</si>
  <si>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</si>
  <si>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</si>
  <si>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</si>
  <si>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</si>
  <si>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</si>
  <si>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</si>
  <si>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</si>
  <si>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</si>
  <si>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</si>
  <si>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</si>
  <si>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</si>
  <si>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</si>
  <si>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</si>
  <si>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</si>
  <si>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</si>
  <si>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</si>
  <si>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</si>
  <si>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</si>
  <si>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</si>
  <si>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</si>
  <si>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</si>
  <si>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</si>
  <si>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</si>
  <si>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</si>
  <si>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</si>
  <si>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</si>
  <si>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</si>
  <si>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</si>
  <si>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</si>
  <si>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</si>
  <si>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</si>
  <si>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</si>
  <si>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</si>
  <si>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</si>
  <si>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</si>
  <si>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</si>
  <si>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</si>
  <si>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</si>
  <si>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</si>
  <si>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</si>
  <si>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</si>
  <si>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</si>
  <si>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</si>
  <si>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</si>
  <si>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</si>
  <si>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</si>
  <si>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</si>
  <si>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</si>
  <si>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</si>
  <si>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</si>
  <si>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</si>
  <si>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</si>
  <si>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</si>
  <si>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</si>
  <si>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</si>
  <si>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</si>
  <si>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</si>
  <si>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</si>
  <si>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</si>
  <si>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</si>
  <si>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</si>
  <si>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</si>
  <si>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</si>
  <si>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</si>
  <si>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</si>
  <si>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</si>
  <si>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</si>
  <si>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</si>
  <si>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</si>
  <si>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</si>
  <si>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</si>
  <si>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</si>
  <si>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</si>
  <si>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</si>
  <si>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</si>
  <si>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</si>
  <si>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</si>
  <si>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</si>
  <si>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</si>
  <si>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</si>
  <si>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</si>
  <si>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</si>
  <si>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</si>
  <si>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</si>
  <si>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</si>
  <si>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</si>
  <si>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</si>
  <si>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</si>
  <si>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</si>
  <si>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</si>
  <si>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</si>
  <si>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</si>
  <si>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</si>
  <si>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</si>
  <si>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</si>
  <si>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</si>
  <si>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</si>
  <si>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</si>
  <si>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</si>
  <si>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</si>
  <si>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</si>
  <si>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</si>
  <si>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</si>
  <si>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</si>
  <si>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</si>
  <si>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</si>
  <si>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</si>
  <si>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</si>
  <si>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</si>
  <si>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</si>
  <si>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</si>
  <si>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</si>
  <si>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</si>
  <si>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</si>
  <si>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</si>
  <si>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</si>
  <si>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</si>
  <si>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</si>
  <si>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</si>
  <si>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</si>
  <si>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</si>
  <si>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</si>
  <si>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</si>
  <si>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</si>
  <si>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</si>
  <si>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</si>
  <si>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</si>
  <si>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</si>
  <si>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</si>
  <si>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</si>
  <si>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</si>
  <si>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</si>
  <si>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</si>
  <si>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</si>
  <si>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</si>
  <si>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</si>
  <si>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</si>
  <si>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</si>
  <si>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</si>
  <si>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</si>
  <si>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</si>
  <si>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</si>
  <si>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</si>
  <si>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</si>
  <si>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</si>
  <si>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</si>
  <si>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</si>
  <si>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</si>
  <si>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</si>
  <si>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</si>
  <si>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</si>
  <si>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</si>
  <si>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</si>
  <si>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</si>
  <si>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</si>
  <si>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</si>
  <si>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</si>
  <si>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</si>
  <si>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</si>
  <si>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</si>
  <si>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</si>
  <si>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</si>
  <si>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</si>
  <si>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</si>
  <si>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</si>
  <si>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</si>
  <si>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</si>
  <si>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</si>
  <si>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</si>
  <si>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</si>
  <si>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</si>
  <si>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</si>
  <si>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</si>
  <si>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</si>
  <si>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</si>
  <si>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</si>
  <si>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</si>
  <si>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</si>
  <si>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</si>
  <si>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</si>
  <si>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</si>
  <si>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</si>
  <si>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</si>
  <si>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</si>
  <si>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</si>
  <si>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</si>
  <si>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</si>
  <si>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</si>
  <si>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</si>
  <si>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</si>
  <si>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</si>
  <si>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</si>
  <si>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</si>
  <si>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</si>
  <si>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</si>
  <si>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</si>
  <si>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</si>
  <si>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</si>
  <si>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</si>
  <si>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</si>
  <si>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</si>
  <si>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</si>
  <si>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</si>
  <si>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</si>
  <si>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</si>
  <si>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</si>
  <si>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</si>
  <si>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</si>
  <si>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</si>
  <si>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</si>
  <si>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</si>
  <si>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</si>
  <si>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</si>
  <si>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</si>
  <si>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</si>
  <si>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</si>
  <si>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</si>
  <si>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</si>
  <si>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</si>
  <si>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</si>
  <si>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</si>
  <si>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</si>
  <si>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</si>
  <si>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</si>
  <si>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</si>
  <si>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</si>
  <si>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</si>
  <si>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</si>
  <si>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</si>
  <si>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</si>
  <si>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</si>
  <si>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</si>
  <si>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</si>
  <si>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</si>
  <si>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</si>
  <si>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</si>
  <si>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</si>
  <si>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</si>
  <si>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</si>
  <si>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</si>
  <si>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</si>
  <si>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</si>
  <si>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</si>
  <si>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</si>
  <si>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</si>
  <si>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</si>
  <si>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</si>
  <si>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</si>
  <si>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</si>
  <si>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</si>
  <si>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</si>
  <si>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</si>
  <si>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</si>
  <si>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</si>
  <si>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</si>
  <si>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</si>
  <si>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</si>
  <si>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</si>
  <si>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</si>
  <si>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</si>
  <si>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</si>
  <si>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</si>
  <si>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</si>
  <si>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</si>
  <si>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</si>
  <si>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</si>
  <si>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</si>
  <si>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</si>
  <si>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</si>
  <si>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</si>
  <si>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</si>
  <si>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</si>
  <si>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</si>
  <si>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</si>
  <si>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</si>
  <si>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</si>
  <si>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</si>
  <si>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</si>
  <si>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</si>
  <si>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</si>
  <si>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</si>
  <si>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</si>
  <si>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</si>
  <si>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</si>
  <si>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</si>
  <si>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</si>
  <si>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</si>
  <si>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</si>
  <si>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</si>
  <si>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</si>
  <si>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</si>
  <si>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</si>
  <si>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</si>
  <si>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</si>
  <si>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</si>
  <si>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</si>
  <si>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</si>
  <si>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</si>
  <si>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</si>
  <si>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</si>
  <si>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</si>
  <si>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</si>
  <si>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</si>
  <si>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</si>
  <si>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</si>
  <si>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</si>
  <si>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</si>
  <si>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</si>
  <si>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</si>
  <si>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</si>
  <si>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</si>
  <si>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</si>
  <si>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</si>
  <si>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</si>
  <si>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</si>
  <si>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</si>
  <si>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</si>
  <si>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</si>
  <si>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</si>
  <si>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</si>
  <si>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</si>
  <si>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</si>
  <si>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</si>
  <si>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</si>
  <si>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</si>
  <si>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</si>
  <si>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</si>
  <si>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</si>
  <si>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</si>
  <si>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</si>
  <si>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</si>
  <si>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</si>
  <si>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</si>
  <si>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</si>
  <si>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</si>
  <si>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</si>
  <si>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</si>
  <si>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</si>
  <si>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</si>
  <si>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</si>
  <si>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</si>
  <si>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</si>
  <si>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</si>
  <si>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</si>
  <si>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</si>
  <si>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</si>
  <si>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</si>
  <si>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</si>
  <si>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</si>
  <si>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</si>
  <si>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</si>
  <si>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</si>
  <si>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</si>
  <si>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</si>
  <si>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</si>
  <si>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</si>
  <si>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</si>
  <si>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</si>
  <si>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</si>
  <si>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</si>
  <si>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</si>
  <si>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</si>
  <si>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</si>
  <si>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</si>
  <si>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</si>
  <si>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</si>
  <si>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</si>
  <si>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</si>
  <si>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</si>
  <si>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</si>
  <si>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</si>
  <si>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</si>
  <si>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</si>
  <si>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</si>
  <si>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</si>
  <si>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</si>
  <si>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</si>
  <si>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</si>
  <si>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</si>
  <si>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</si>
  <si>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</si>
  <si>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</si>
  <si>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</si>
  <si>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</si>
  <si>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</si>
  <si>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</si>
  <si>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</si>
  <si>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</si>
  <si>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</si>
  <si>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</si>
  <si>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</si>
  <si>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</si>
  <si>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</si>
  <si>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</si>
  <si>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</si>
  <si>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</si>
  <si>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</si>
  <si>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</si>
  <si>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</si>
  <si>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</si>
  <si>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</si>
  <si>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</si>
  <si>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</si>
  <si>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</si>
  <si>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</si>
  <si>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</si>
  <si>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</si>
  <si>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</si>
  <si>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</si>
  <si>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</si>
  <si>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</si>
  <si>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</si>
  <si>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</si>
  <si>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</si>
  <si>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</si>
  <si>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</si>
  <si>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</si>
  <si>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</si>
  <si>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</si>
  <si>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</si>
  <si>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</si>
  <si>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</si>
  <si>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</si>
  <si>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</si>
  <si>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</si>
  <si>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</si>
  <si>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</si>
  <si>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</si>
  <si>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</si>
  <si>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</si>
  <si>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</si>
  <si>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</si>
  <si>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</si>
  <si>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</si>
  <si>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</si>
  <si>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</si>
  <si>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</si>
  <si>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</si>
  <si>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</si>
  <si>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</si>
  <si>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</si>
  <si>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</si>
  <si>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</si>
  <si>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</si>
  <si>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</si>
  <si>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</si>
  <si>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</si>
  <si>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</si>
  <si>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</si>
  <si>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</si>
  <si>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</si>
  <si>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</si>
  <si>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</si>
  <si>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</si>
  <si>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</si>
  <si>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</si>
  <si>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</si>
  <si>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</si>
  <si>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</si>
  <si>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</si>
  <si>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</si>
  <si>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</si>
  <si>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</si>
  <si>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</si>
  <si>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</si>
  <si>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</si>
  <si>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</si>
  <si>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</si>
  <si>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</si>
  <si>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</si>
  <si>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</si>
  <si>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</si>
  <si>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</si>
  <si>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</si>
  <si>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</si>
  <si>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</si>
  <si>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</si>
  <si>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</si>
  <si>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</si>
  <si>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</si>
  <si>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</si>
  <si>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</si>
  <si>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</si>
  <si>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</si>
  <si>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</si>
  <si>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</si>
  <si>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</si>
  <si>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</si>
  <si>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</si>
  <si>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</si>
  <si>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</si>
  <si>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</si>
  <si>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</si>
  <si>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</si>
  <si>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</si>
  <si>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</si>
  <si>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</si>
  <si>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</si>
  <si>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</si>
  <si>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</si>
  <si>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</si>
  <si>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</si>
  <si>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</si>
  <si>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</si>
  <si>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</si>
  <si>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</si>
  <si>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</si>
  <si>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</si>
  <si>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</si>
  <si>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</si>
  <si>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</si>
  <si>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</si>
  <si>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</si>
  <si>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</si>
  <si>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</si>
  <si>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</si>
  <si>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</si>
  <si>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</si>
  <si>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</si>
  <si>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</si>
  <si>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</si>
  <si>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</si>
  <si>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</si>
  <si>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</si>
  <si>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</si>
  <si>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</si>
  <si>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</si>
  <si>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</si>
  <si>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</si>
  <si>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</si>
  <si>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</si>
  <si>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</si>
  <si>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</si>
  <si>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</si>
  <si>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</si>
  <si>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</si>
  <si>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</si>
  <si>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</si>
  <si>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</si>
  <si>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</si>
  <si>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</si>
  <si>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</si>
  <si>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</si>
  <si>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</si>
  <si>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</si>
  <si>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</si>
  <si>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</si>
  <si>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</si>
  <si>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</si>
  <si>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</si>
  <si>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</si>
  <si>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</si>
  <si>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</si>
  <si>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</si>
  <si>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</si>
  <si>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</si>
  <si>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</si>
  <si>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</si>
  <si>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</si>
  <si>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</si>
  <si>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</si>
  <si>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</si>
  <si>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</si>
  <si>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</si>
  <si>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</si>
  <si>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</si>
  <si>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</si>
  <si>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</si>
  <si>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</si>
  <si>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</si>
  <si>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</si>
  <si>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</si>
  <si>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</si>
  <si>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</si>
  <si>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</si>
  <si>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</si>
  <si>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</si>
  <si>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</si>
  <si>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</si>
  <si>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</si>
  <si>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</si>
  <si>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</si>
  <si>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</si>
  <si>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</si>
  <si>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</si>
  <si>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</si>
  <si>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</si>
  <si>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</si>
  <si>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</si>
  <si>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</si>
  <si>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</si>
  <si>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</si>
  <si>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</si>
  <si>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</si>
  <si>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</si>
  <si>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</si>
  <si>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</si>
  <si>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</si>
  <si>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</si>
  <si>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</si>
  <si>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</si>
  <si>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</si>
  <si>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</si>
  <si>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</si>
  <si>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</si>
  <si>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</si>
  <si>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</si>
  <si>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</si>
  <si>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</si>
  <si>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</si>
  <si>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</si>
  <si>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</si>
  <si>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</si>
  <si>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</si>
  <si>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</si>
  <si>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</si>
  <si>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</si>
  <si>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</si>
  <si>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</si>
  <si>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</si>
  <si>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</si>
  <si>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</si>
  <si>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</si>
  <si>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</si>
  <si>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</si>
  <si>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</si>
  <si>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</si>
  <si>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</si>
  <si>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</si>
  <si>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</si>
  <si>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</si>
  <si>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</si>
  <si>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</si>
  <si>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</si>
  <si>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</si>
  <si>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</si>
  <si>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</si>
  <si>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</si>
  <si>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</si>
  <si>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</si>
  <si>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</si>
  <si>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</si>
  <si>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</si>
  <si>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</si>
  <si>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</si>
  <si>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</si>
  <si>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</si>
  <si>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</si>
  <si>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</si>
  <si>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</si>
  <si>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</si>
  <si>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</si>
  <si>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</si>
  <si>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</si>
  <si>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</si>
  <si>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</si>
  <si>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</si>
  <si>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</si>
  <si>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</si>
  <si>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</si>
  <si>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</si>
  <si>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</si>
  <si>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</si>
  <si>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</si>
  <si>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</si>
  <si>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</si>
  <si>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</si>
  <si>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</si>
  <si>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</si>
  <si>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</si>
  <si>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</si>
  <si>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</si>
  <si>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</si>
  <si>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</si>
  <si>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</si>
  <si>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</si>
  <si>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</si>
  <si>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</si>
  <si>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</si>
  <si>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</si>
  <si>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</si>
  <si>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</si>
  <si>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</si>
  <si>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</si>
  <si>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</si>
  <si>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</si>
  <si>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</si>
  <si>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</si>
  <si>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</si>
  <si>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</si>
  <si>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</si>
  <si>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</si>
  <si>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</si>
  <si>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</si>
  <si>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</si>
  <si>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</si>
  <si>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</si>
  <si>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</si>
  <si>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</si>
  <si>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</si>
  <si>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</si>
  <si>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</si>
  <si>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</si>
  <si>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</si>
  <si>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</si>
  <si>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</si>
  <si>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</si>
  <si>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</si>
  <si>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</si>
  <si>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</si>
  <si>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</si>
  <si>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</si>
  <si>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</si>
  <si>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</si>
  <si>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</si>
  <si>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</si>
  <si>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</si>
  <si>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</si>
  <si>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</si>
  <si>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</si>
  <si>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</si>
  <si>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</si>
  <si>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</si>
  <si>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</si>
  <si>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</si>
  <si>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</si>
  <si>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</si>
  <si>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</si>
  <si>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</si>
  <si>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</si>
  <si>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</si>
  <si>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</si>
  <si>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</si>
  <si>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</si>
  <si>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</si>
  <si>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</si>
  <si>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</si>
  <si>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</si>
  <si>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</si>
  <si>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</si>
  <si>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</si>
  <si>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</si>
  <si>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</si>
  <si>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</si>
  <si>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</si>
  <si>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</si>
  <si>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</si>
  <si>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</si>
  <si>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</si>
  <si>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</si>
  <si>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</si>
  <si>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</si>
  <si>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</si>
  <si>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</si>
  <si>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</si>
  <si>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</si>
  <si>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</si>
  <si>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</si>
  <si>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</si>
  <si>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</si>
  <si>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</si>
  <si>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</si>
  <si>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</si>
  <si>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</si>
  <si>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</si>
  <si>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</si>
  <si>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</si>
  <si>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</si>
  <si>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</si>
  <si>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</si>
  <si>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</si>
  <si>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</si>
  <si>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</si>
  <si>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</si>
  <si>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</si>
  <si>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</si>
  <si>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</si>
  <si>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</si>
  <si>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</si>
  <si>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</si>
  <si>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</si>
  <si>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</si>
  <si>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</si>
  <si>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</si>
  <si>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</si>
  <si>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</si>
  <si>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</si>
  <si>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</si>
  <si>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</si>
  <si>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</si>
  <si>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</si>
  <si>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</si>
  <si>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</si>
  <si>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</si>
  <si>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</si>
  <si>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</si>
  <si>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</si>
  <si>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</si>
  <si>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</si>
  <si>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</si>
  <si>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</si>
  <si>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</si>
  <si>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</si>
  <si>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</si>
  <si>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</si>
  <si>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</si>
  <si>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</si>
  <si>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</si>
  <si>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</si>
  <si>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</si>
  <si>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</si>
  <si>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</si>
  <si>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</si>
  <si>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</si>
  <si>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</si>
  <si>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</si>
  <si>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</si>
  <si>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</si>
  <si>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</si>
  <si>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</si>
  <si>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</si>
  <si>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</si>
  <si>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</si>
  <si>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</si>
  <si>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</si>
  <si>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</si>
  <si>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</si>
  <si>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</si>
  <si>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</si>
  <si>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</si>
  <si>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</si>
  <si>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</si>
  <si>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</si>
  <si>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</si>
  <si>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</si>
  <si>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</si>
  <si>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</si>
  <si>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</si>
  <si>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</si>
  <si>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</si>
  <si>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</si>
  <si>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</si>
  <si>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</si>
  <si>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</si>
  <si>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</si>
  <si>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</si>
  <si>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</si>
  <si>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</si>
  <si>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</si>
  <si>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</si>
  <si>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</si>
  <si>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</si>
  <si>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</si>
  <si>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</si>
  <si>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</si>
  <si>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</si>
  <si>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</si>
  <si>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</si>
  <si>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</si>
  <si>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</si>
  <si>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</si>
  <si>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</si>
  <si>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</si>
  <si>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</si>
  <si>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</si>
  <si>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</si>
  <si>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</si>
  <si>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</si>
  <si>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</si>
  <si>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</si>
  <si>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</si>
  <si>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</si>
  <si>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</si>
  <si>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</si>
  <si>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</si>
  <si>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</si>
  <si>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</si>
  <si>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</si>
  <si>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</si>
  <si>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</si>
  <si>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</si>
  <si>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</si>
  <si>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</si>
  <si>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</si>
  <si>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</si>
  <si>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</si>
  <si>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</si>
  <si>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</si>
  <si>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</si>
  <si>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</si>
  <si>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</si>
  <si>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</si>
  <si>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</si>
  <si>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</si>
  <si>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</si>
  <si>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</si>
  <si>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</si>
  <si>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</si>
  <si>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</si>
  <si>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</si>
  <si>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</si>
  <si>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</si>
  <si>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</si>
  <si>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</si>
  <si>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</si>
  <si>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</si>
  <si>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</si>
  <si>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</si>
  <si>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</si>
  <si>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</si>
  <si>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</si>
  <si>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</si>
  <si>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</si>
  <si>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</si>
  <si>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</si>
  <si>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</si>
  <si>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</si>
  <si>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</si>
  <si>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</si>
  <si>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</si>
  <si>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</si>
  <si>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</si>
  <si>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</si>
  <si>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</si>
  <si>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</si>
  <si>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</si>
  <si>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</si>
  <si>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</si>
  <si>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</si>
  <si>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</si>
  <si>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</si>
  <si>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</si>
  <si>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</si>
  <si>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</si>
  <si>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</si>
  <si>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</si>
  <si>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</si>
  <si>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</si>
  <si>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</si>
  <si>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</si>
  <si>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</si>
  <si>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</si>
  <si>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</si>
  <si>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</si>
  <si>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</si>
  <si>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</si>
  <si>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</si>
  <si>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</si>
  <si>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</si>
  <si>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</si>
  <si>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</si>
  <si>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</si>
  <si>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</si>
  <si>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</si>
  <si>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</si>
  <si>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</si>
  <si>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</si>
  <si>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</si>
  <si>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</si>
  <si>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</si>
  <si>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</si>
  <si>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</si>
  <si>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</si>
  <si>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</si>
  <si>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</si>
  <si>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</si>
  <si>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</si>
  <si>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</si>
  <si>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</si>
  <si>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</si>
  <si>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</si>
  <si>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</si>
  <si>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</si>
  <si>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</si>
  <si>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</si>
  <si>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</si>
  <si>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</si>
  <si>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</si>
  <si>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</si>
  <si>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</si>
  <si>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</si>
  <si>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</si>
  <si>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</si>
  <si>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</si>
  <si>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</si>
  <si>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</si>
  <si>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</si>
  <si>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</si>
  <si>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</si>
  <si>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</si>
  <si>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</si>
  <si>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</si>
  <si>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</si>
  <si>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</si>
  <si>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</si>
  <si>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</si>
  <si>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</si>
  <si>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</si>
  <si>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</si>
  <si>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</si>
  <si>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</si>
  <si>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</si>
  <si>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</si>
  <si>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</si>
  <si>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</si>
  <si>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</si>
  <si>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</si>
  <si>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</si>
  <si>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</si>
  <si>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</si>
  <si>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</si>
  <si>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</si>
  <si>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</si>
  <si>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</si>
  <si>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</si>
  <si>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</si>
  <si>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</si>
  <si>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</si>
  <si>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</si>
  <si>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</si>
  <si>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</si>
  <si>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</si>
  <si>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</si>
  <si>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</si>
  <si>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</si>
  <si>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</si>
  <si>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</si>
  <si>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</si>
  <si>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</si>
  <si>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</si>
  <si>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</si>
  <si>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</si>
  <si>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</si>
  <si>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</si>
  <si>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</si>
  <si>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</si>
  <si>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</si>
  <si>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</si>
  <si>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</si>
  <si>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</si>
  <si>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</si>
  <si>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</si>
  <si>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</si>
  <si>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</si>
  <si>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</si>
  <si>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</si>
  <si>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</si>
  <si>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</si>
  <si>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</si>
  <si>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</si>
  <si>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</si>
  <si>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</si>
  <si>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</si>
  <si>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</si>
  <si>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</si>
  <si>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</si>
  <si>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</si>
  <si>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</si>
  <si>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</si>
  <si>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</si>
  <si>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</si>
  <si>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</si>
  <si>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</si>
  <si>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</si>
  <si>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</si>
  <si>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</si>
  <si>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</si>
  <si>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</si>
  <si>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</si>
  <si>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</si>
  <si>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</si>
  <si>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</si>
  <si>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</si>
  <si>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</si>
  <si>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</si>
  <si>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</si>
  <si>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</si>
  <si>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</si>
  <si>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</si>
  <si>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</si>
  <si>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</si>
  <si>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</si>
  <si>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</si>
  <si>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</si>
  <si>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</si>
  <si>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</si>
  <si>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</si>
  <si>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</si>
  <si>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</si>
  <si>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</si>
  <si>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</si>
  <si>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</si>
  <si>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</si>
  <si>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</si>
  <si>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</si>
  <si>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</si>
  <si>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</si>
  <si>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</si>
  <si>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</si>
  <si>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</si>
  <si>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</si>
  <si>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</si>
  <si>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</si>
  <si>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</si>
  <si>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</si>
  <si>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</si>
  <si>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</si>
  <si>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</si>
  <si>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</si>
  <si>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</si>
  <si>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</si>
  <si>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</si>
  <si>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</si>
  <si>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</si>
  <si>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</si>
  <si>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</si>
  <si>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</si>
  <si>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</si>
  <si>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</si>
  <si>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</si>
  <si>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</si>
  <si>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</si>
  <si>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</si>
  <si>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</si>
  <si>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</si>
  <si>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</si>
  <si>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</si>
  <si>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</si>
  <si>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</si>
  <si>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</si>
  <si>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</si>
  <si>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</si>
  <si>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</si>
  <si>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</si>
  <si>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</si>
  <si>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</si>
  <si>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</si>
  <si>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</si>
  <si>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</si>
  <si>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</si>
  <si>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</si>
  <si>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</si>
  <si>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</si>
  <si>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</si>
  <si>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</si>
  <si>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</si>
  <si>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</si>
  <si>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</si>
  <si>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</si>
  <si>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</si>
  <si>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</si>
  <si>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</si>
  <si>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</si>
  <si>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</si>
  <si>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</si>
  <si>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</si>
  <si>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</si>
  <si>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</si>
  <si>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</si>
  <si>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</si>
  <si>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</si>
  <si>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</si>
  <si>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</si>
  <si>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</si>
  <si>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</si>
  <si>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</si>
  <si>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</si>
  <si>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</si>
  <si>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</si>
  <si>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</si>
  <si>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</si>
  <si>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</si>
  <si>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</si>
  <si>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</si>
  <si>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</si>
  <si>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</si>
  <si>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</si>
  <si>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</si>
  <si>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</si>
  <si>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</si>
  <si>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</si>
  <si>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</si>
  <si>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</si>
  <si>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</si>
  <si>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</si>
  <si>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</si>
  <si>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</si>
  <si>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</si>
  <si>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</si>
  <si>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</si>
  <si>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</si>
  <si>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</si>
  <si>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</si>
  <si>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</si>
  <si>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</si>
  <si>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</si>
  <si>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</si>
  <si>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</si>
  <si>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</si>
  <si>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</si>
  <si>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</si>
  <si>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</si>
  <si>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</si>
  <si>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</si>
  <si>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</si>
  <si>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</si>
  <si>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</si>
  <si>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</si>
  <si>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</si>
  <si>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</si>
  <si>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</si>
  <si>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</si>
  <si>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</si>
  <si>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</si>
  <si>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</si>
  <si>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</si>
  <si>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</si>
  <si>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</si>
  <si>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</si>
  <si>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</si>
  <si>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</si>
  <si>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</si>
  <si>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</si>
  <si>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</si>
  <si>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</si>
  <si>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</si>
  <si>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</si>
  <si>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</si>
  <si>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</si>
  <si>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</si>
  <si>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</si>
  <si>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</si>
  <si>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</si>
  <si>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</si>
  <si>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</si>
  <si>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</si>
  <si>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</si>
  <si>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</si>
  <si>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</si>
  <si>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</si>
  <si>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</si>
  <si>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</si>
  <si>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</si>
  <si>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</si>
  <si>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</si>
  <si>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</si>
  <si>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</si>
  <si>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</si>
  <si>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</si>
  <si>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</si>
  <si>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</si>
  <si>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</si>
  <si>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</si>
  <si>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</si>
  <si>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</si>
  <si>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</si>
  <si>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</si>
  <si>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</si>
  <si>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</si>
  <si>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</si>
  <si>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</si>
  <si>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</si>
  <si>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</si>
  <si>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</si>
  <si>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</si>
  <si>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</si>
  <si>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</si>
  <si>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</si>
  <si>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</si>
  <si>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</si>
  <si>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</si>
  <si>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</si>
  <si>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</si>
  <si>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</si>
  <si>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</si>
  <si>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</si>
  <si>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</si>
  <si>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</si>
  <si>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</si>
  <si>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</si>
  <si>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</si>
  <si>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</si>
  <si>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</si>
  <si>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</si>
  <si>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</si>
  <si>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</si>
  <si>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</si>
  <si>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</si>
  <si>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</si>
  <si>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</si>
  <si>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</si>
  <si>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</si>
  <si>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</si>
  <si>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</si>
  <si>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</si>
  <si>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</si>
  <si>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</si>
  <si>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</si>
  <si>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</si>
  <si>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</si>
  <si>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</si>
  <si>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</si>
  <si>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</si>
  <si>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</si>
  <si>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</si>
  <si>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</si>
  <si>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</si>
  <si>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</si>
  <si>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</si>
  <si>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</si>
  <si>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</si>
  <si>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</si>
  <si>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</si>
  <si>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</si>
  <si>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</si>
  <si>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</si>
  <si>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</si>
  <si>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</si>
  <si>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</si>
  <si>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</si>
  <si>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</si>
  <si>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</si>
  <si>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</si>
  <si>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</si>
  <si>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</si>
  <si>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</si>
  <si>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</si>
  <si>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</si>
  <si>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</si>
  <si>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</si>
  <si>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</si>
  <si>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</si>
  <si>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</si>
  <si>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</si>
  <si>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</si>
  <si>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</si>
  <si>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</si>
  <si>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</si>
  <si>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</si>
  <si>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</si>
  <si>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</si>
  <si>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</si>
  <si>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</si>
  <si>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</si>
  <si>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</si>
  <si>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</si>
  <si>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</si>
  <si>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</si>
  <si>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</si>
  <si>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</si>
  <si>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</si>
  <si>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</si>
  <si>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</si>
  <si>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</si>
  <si>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</si>
  <si>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</si>
  <si>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</si>
  <si>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</si>
  <si>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</si>
  <si>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</si>
  <si>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</si>
  <si>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</si>
  <si>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</si>
  <si>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</si>
  <si>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</si>
  <si>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</si>
  <si>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</si>
  <si>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</si>
  <si>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</si>
  <si>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</si>
  <si>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</si>
  <si>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</si>
  <si>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</si>
  <si>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</si>
  <si>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</si>
  <si>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</si>
  <si>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</si>
  <si>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</si>
  <si>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</si>
  <si>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</si>
  <si>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</si>
  <si>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</si>
  <si>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</si>
  <si>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</si>
  <si>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</si>
  <si>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</si>
  <si>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</si>
  <si>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</si>
  <si>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</si>
  <si>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</si>
  <si>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</si>
  <si>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</si>
  <si>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</si>
  <si>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</si>
  <si>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</si>
  <si>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</si>
  <si>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</si>
  <si>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</si>
  <si>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</si>
  <si>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</si>
  <si>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</si>
  <si>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</si>
  <si>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</si>
  <si>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</si>
  <si>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</si>
  <si>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</si>
  <si>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</si>
  <si>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</si>
  <si>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</si>
  <si>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</si>
  <si>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</si>
  <si>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</si>
  <si>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</si>
  <si>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</si>
  <si>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</si>
  <si>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</si>
  <si>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</si>
  <si>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</si>
  <si>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</si>
  <si>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</si>
  <si>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</si>
  <si>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</si>
  <si>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</si>
  <si>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</si>
  <si>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</si>
  <si>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</si>
  <si>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</si>
  <si>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</si>
  <si>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</si>
  <si>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</si>
  <si>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</si>
  <si>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</si>
  <si>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</si>
  <si>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</si>
  <si>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</si>
  <si>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</si>
  <si>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</si>
  <si>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</si>
  <si>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</si>
  <si>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</si>
  <si>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</si>
  <si>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</si>
  <si>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</si>
  <si>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</si>
  <si>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</si>
  <si>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</si>
  <si>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</si>
  <si>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</si>
  <si>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</si>
  <si>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</si>
  <si>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</si>
  <si>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</si>
  <si>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</si>
  <si>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</si>
  <si>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</si>
  <si>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</si>
  <si>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</si>
  <si>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</si>
  <si>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</si>
  <si>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</si>
  <si>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</si>
  <si>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</si>
  <si>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</si>
  <si>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</si>
  <si>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</si>
  <si>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</si>
  <si>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</si>
  <si>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</si>
  <si>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</si>
  <si>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</si>
  <si>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</si>
  <si>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</si>
  <si>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</si>
  <si>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</si>
  <si>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</si>
  <si>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</si>
  <si>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</si>
  <si>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</si>
  <si>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</si>
  <si>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</si>
  <si>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</si>
  <si>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</si>
  <si>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</si>
  <si>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</si>
  <si>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</si>
  <si>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</si>
  <si>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</si>
  <si>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</si>
  <si>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</si>
  <si>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</si>
  <si>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</si>
  <si>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</si>
  <si>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</si>
  <si>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</si>
  <si>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</si>
  <si>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</si>
  <si>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</si>
  <si>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</si>
  <si>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</si>
  <si>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</si>
  <si>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</si>
  <si>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</si>
  <si>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</si>
  <si>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</si>
  <si>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</si>
  <si>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</si>
  <si>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</si>
  <si>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</si>
  <si>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</si>
  <si>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</si>
  <si>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</si>
  <si>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</si>
  <si>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</si>
  <si>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</si>
  <si>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</si>
  <si>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</si>
  <si>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</si>
  <si>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</si>
  <si>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</si>
  <si>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</si>
  <si>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</si>
  <si>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</si>
  <si>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</si>
  <si>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</si>
  <si>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</si>
  <si>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</si>
  <si>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</si>
  <si>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</si>
  <si>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</si>
  <si>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</si>
  <si>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</si>
  <si>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</si>
  <si>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</si>
  <si>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</si>
  <si>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</si>
  <si>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</si>
  <si>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</si>
  <si>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</si>
  <si>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</si>
  <si>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</si>
  <si>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</si>
  <si>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</si>
  <si>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</si>
  <si>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</si>
  <si>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</si>
  <si>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</si>
  <si>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</si>
  <si>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</si>
  <si>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</si>
  <si>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</si>
  <si>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</si>
  <si>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</si>
  <si>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</si>
  <si>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</si>
  <si>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</si>
  <si>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</si>
  <si>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</si>
  <si>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</si>
  <si>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</si>
  <si>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</si>
  <si>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</si>
  <si>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</si>
  <si>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</si>
  <si>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</si>
  <si>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</si>
  <si>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</si>
  <si>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</si>
  <si>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</si>
  <si>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</si>
  <si>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</si>
  <si>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</si>
  <si>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</si>
  <si>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</si>
  <si>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</si>
  <si>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</si>
  <si>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</si>
  <si>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</si>
  <si>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</si>
  <si>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</si>
  <si>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</si>
  <si>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</si>
  <si>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</si>
  <si>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</si>
  <si>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</si>
  <si>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</si>
  <si>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</si>
  <si>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</si>
  <si>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</si>
  <si>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</si>
  <si>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</si>
  <si>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</si>
  <si>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</si>
  <si>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</si>
  <si>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</si>
  <si>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</si>
  <si>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</si>
  <si>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</si>
  <si>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</si>
  <si>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</si>
  <si>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</si>
  <si>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</si>
  <si>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</si>
  <si>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</si>
  <si>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</si>
  <si>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</si>
  <si>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</si>
  <si>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</si>
  <si>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</si>
  <si>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</si>
  <si>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</si>
  <si>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</si>
  <si>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</si>
  <si>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</si>
  <si>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</si>
  <si>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</si>
  <si>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</si>
  <si>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</si>
  <si>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</si>
  <si>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</si>
  <si>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</si>
  <si>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</si>
  <si>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</si>
  <si>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</si>
  <si>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</si>
  <si>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</si>
  <si>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</si>
  <si>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</si>
  <si>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</si>
  <si>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</si>
  <si>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</si>
  <si>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</si>
  <si>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</si>
  <si>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</si>
  <si>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</si>
  <si>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</si>
  <si>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</si>
  <si>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</si>
  <si>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</si>
  <si>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</si>
  <si>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</si>
  <si>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</si>
  <si>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</si>
  <si>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</si>
  <si>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</si>
  <si>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</si>
  <si>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</si>
  <si>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</si>
  <si>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</si>
  <si>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</si>
  <si>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</si>
  <si>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</si>
  <si>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</si>
  <si>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</si>
  <si>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</si>
  <si>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</si>
  <si>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</si>
  <si>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</si>
  <si>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</si>
  <si>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</si>
  <si>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</si>
  <si>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</si>
  <si>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</si>
  <si>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</si>
  <si>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</si>
  <si>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</si>
  <si>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</si>
  <si>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</si>
  <si>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</si>
  <si>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</si>
  <si>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</si>
  <si>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</si>
  <si>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</si>
  <si>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</si>
  <si>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</si>
  <si>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</si>
  <si>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</si>
  <si>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</si>
  <si>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</si>
  <si>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</si>
  <si>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</si>
  <si>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</si>
  <si>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</si>
  <si>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</si>
  <si>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</si>
  <si>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</si>
  <si>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</si>
  <si>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</si>
  <si>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</si>
  <si>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</si>
  <si>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</si>
  <si>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</si>
  <si>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</si>
  <si>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</si>
  <si>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</si>
  <si>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</si>
  <si>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</si>
  <si>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</si>
  <si>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</si>
  <si>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</si>
  <si>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</si>
  <si>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</si>
  <si>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</si>
  <si>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</si>
  <si>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</si>
  <si>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</si>
  <si>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</si>
  <si>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</si>
  <si>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</si>
  <si>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</si>
  <si>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</si>
  <si>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</si>
  <si>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</si>
  <si>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</si>
  <si>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</si>
  <si>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</si>
  <si>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</si>
  <si>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</si>
  <si>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</si>
  <si>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</si>
  <si>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</si>
  <si>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</si>
  <si>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</si>
  <si>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</si>
  <si>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</si>
  <si>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</si>
  <si>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</si>
  <si>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</si>
  <si>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</si>
  <si>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</si>
  <si>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</si>
  <si>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</si>
  <si>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</si>
  <si>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</si>
  <si>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</si>
  <si>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</si>
  <si>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</si>
  <si>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</si>
  <si>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</si>
  <si>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</si>
  <si>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</si>
  <si>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</si>
  <si>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</si>
  <si>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</si>
  <si>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</si>
  <si>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</si>
  <si>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</si>
  <si>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</si>
  <si>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</si>
  <si>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</si>
  <si>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</si>
  <si>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</si>
  <si>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</si>
  <si>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</si>
  <si>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</si>
  <si>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</si>
  <si>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</si>
  <si>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</si>
  <si>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</si>
  <si>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</si>
  <si>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</si>
  <si>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</si>
  <si>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</si>
  <si>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</si>
  <si>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</si>
  <si>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</si>
  <si>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</si>
  <si>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</si>
  <si>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</si>
  <si>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</si>
  <si>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</si>
  <si>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</si>
  <si>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</si>
  <si>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</si>
  <si>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</si>
  <si>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</si>
  <si>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</si>
  <si>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</si>
  <si>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</si>
  <si>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</si>
  <si>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</si>
  <si>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</si>
  <si>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</si>
  <si>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</si>
  <si>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</si>
  <si>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</si>
  <si>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</si>
  <si>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</si>
  <si>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</si>
  <si>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</si>
  <si>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</si>
  <si>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</si>
  <si>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</si>
  <si>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</si>
  <si>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</si>
  <si>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</si>
  <si>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</si>
  <si>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</si>
  <si>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</si>
  <si>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</si>
  <si>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</si>
  <si>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</si>
  <si>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</si>
  <si>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</si>
  <si>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</si>
  <si>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</si>
  <si>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</si>
  <si>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</si>
  <si>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</si>
  <si>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</si>
  <si>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</si>
  <si>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</si>
  <si>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</si>
  <si>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</si>
  <si>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</si>
  <si>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</si>
  <si>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</si>
  <si>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</si>
  <si>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</si>
  <si>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</si>
  <si>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</si>
  <si>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</si>
  <si>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</si>
  <si>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</si>
  <si>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</si>
  <si>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</si>
  <si>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</si>
  <si>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</si>
  <si>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</si>
  <si>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</si>
  <si>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</si>
  <si>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</si>
  <si>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</si>
  <si>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</si>
  <si>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</si>
  <si>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</si>
  <si>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</si>
  <si>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</si>
  <si>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</si>
  <si>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</si>
  <si>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</si>
  <si>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</si>
  <si>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</si>
  <si>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</si>
  <si>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</si>
  <si>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</si>
  <si>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</si>
  <si>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</si>
  <si>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</si>
  <si>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</si>
  <si>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</si>
  <si>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</si>
  <si>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</si>
  <si>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</si>
  <si>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</si>
  <si>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</si>
  <si>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</si>
  <si>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</si>
  <si>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</si>
  <si>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</si>
  <si>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</si>
  <si>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</si>
  <si>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</si>
  <si>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</si>
  <si>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</si>
  <si>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</si>
  <si>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</si>
  <si>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</si>
  <si>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</si>
  <si>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</si>
  <si>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</si>
  <si>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</si>
  <si>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</si>
  <si>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</si>
  <si>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</si>
  <si>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</si>
  <si>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</si>
  <si>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</si>
  <si>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</si>
  <si>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</si>
  <si>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</si>
  <si>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</si>
  <si>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</si>
  <si>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</si>
  <si>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</si>
  <si>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</si>
  <si>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</si>
  <si>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</si>
  <si>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</si>
  <si>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</si>
  <si>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</si>
  <si>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</si>
  <si>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</si>
  <si>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</si>
  <si>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</si>
  <si>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</si>
  <si>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</si>
  <si>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</si>
  <si>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</si>
  <si>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</si>
  <si>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</si>
  <si>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</si>
  <si>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</si>
  <si>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</si>
  <si>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</si>
  <si>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</si>
  <si>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</si>
  <si>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</si>
  <si>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</si>
  <si>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</si>
  <si>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</si>
  <si>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</si>
  <si>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</si>
  <si>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</si>
  <si>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</si>
  <si>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</si>
  <si>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</si>
  <si>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</si>
  <si>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</si>
  <si>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</si>
  <si>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</si>
  <si>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</si>
  <si>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</si>
  <si>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</si>
  <si>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</si>
  <si>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</si>
  <si>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</si>
  <si>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</si>
  <si>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</si>
  <si>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</si>
  <si>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</si>
  <si>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</si>
  <si>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</si>
  <si>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</si>
  <si>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</si>
  <si>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</si>
  <si>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</si>
  <si>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</si>
  <si>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</si>
  <si>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</si>
  <si>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</si>
  <si>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</si>
  <si>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</si>
  <si>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</si>
  <si>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</si>
  <si>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</si>
  <si>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</si>
  <si>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</si>
  <si>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</si>
  <si>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</si>
  <si>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</si>
  <si>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</si>
  <si>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</si>
  <si>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</si>
  <si>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</si>
  <si>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</si>
  <si>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</si>
  <si>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</si>
  <si>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</si>
  <si>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</si>
  <si>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</si>
  <si>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</si>
  <si>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</si>
  <si>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</si>
  <si>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</si>
  <si>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</si>
  <si>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</si>
  <si>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</si>
  <si>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</si>
  <si>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</si>
  <si>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</si>
  <si>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</si>
  <si>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</si>
  <si>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</si>
  <si>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</si>
  <si>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</si>
  <si>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</si>
  <si>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</si>
  <si>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</si>
  <si>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</si>
  <si>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</si>
  <si>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</si>
  <si>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</si>
  <si>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</si>
  <si>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</si>
  <si>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</si>
  <si>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</si>
  <si>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</si>
  <si>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</si>
  <si>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</si>
  <si>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</si>
  <si>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</si>
  <si>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</si>
  <si>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</si>
  <si>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</si>
  <si>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</si>
  <si>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</si>
  <si>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</si>
  <si>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</si>
  <si>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</si>
  <si>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</si>
  <si>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</si>
  <si>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</si>
  <si>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</si>
  <si>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</si>
  <si>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</si>
  <si>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</si>
  <si>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</si>
  <si>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</si>
  <si>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</si>
  <si>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</si>
  <si>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</si>
  <si>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</si>
  <si>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</si>
  <si>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</si>
  <si>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</si>
  <si>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</si>
  <si>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</si>
  <si>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</si>
  <si>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</si>
  <si>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</si>
  <si>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</si>
  <si>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</si>
  <si>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</si>
  <si>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</si>
  <si>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</si>
  <si>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</si>
  <si>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</si>
  <si>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</si>
  <si>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</si>
  <si>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</si>
  <si>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</si>
  <si>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</si>
  <si>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</si>
  <si>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</si>
  <si>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</si>
  <si>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</si>
  <si>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</si>
  <si>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</si>
  <si>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</si>
  <si>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</si>
  <si>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</si>
  <si>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</si>
  <si>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</si>
  <si>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</si>
  <si>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</si>
  <si>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</si>
  <si>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</si>
  <si>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</si>
  <si>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</si>
  <si>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</si>
  <si>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</si>
  <si>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</si>
  <si>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</si>
  <si>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</si>
  <si>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</si>
  <si>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</si>
  <si>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</si>
  <si>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</si>
  <si>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</si>
  <si>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</si>
  <si>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</si>
  <si>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</si>
  <si>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</si>
  <si>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</si>
  <si>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</si>
  <si>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</si>
  <si>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</si>
  <si>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</si>
  <si>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</si>
  <si>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</si>
  <si>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</si>
  <si>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</si>
  <si>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</si>
  <si>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</si>
  <si>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</si>
  <si>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</si>
  <si>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</si>
  <si>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</si>
  <si>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</si>
  <si>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</si>
  <si>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</si>
  <si>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</si>
  <si>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</si>
  <si>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</si>
  <si>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</si>
  <si>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</si>
  <si>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</si>
  <si>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</si>
  <si>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</si>
  <si>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</si>
  <si>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</si>
  <si>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</si>
  <si>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</si>
  <si>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</si>
  <si>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</si>
  <si>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</si>
  <si>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</si>
  <si>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</si>
  <si>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</si>
  <si>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</si>
  <si>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</si>
  <si>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</si>
  <si>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</si>
  <si>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</si>
  <si>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</si>
  <si>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</si>
  <si>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</si>
  <si>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</si>
  <si>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</si>
  <si>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</si>
  <si>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</si>
  <si>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</si>
  <si>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</si>
  <si>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</si>
  <si>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</si>
  <si>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</si>
  <si>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</si>
  <si>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</si>
  <si>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</si>
  <si>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</si>
  <si>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</si>
  <si>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</si>
  <si>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</si>
  <si>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</si>
  <si>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</si>
  <si>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</si>
  <si>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</si>
  <si>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</si>
  <si>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</si>
  <si>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</si>
  <si>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</si>
  <si>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</si>
  <si>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</si>
  <si>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</si>
  <si>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</si>
  <si>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</si>
  <si>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</si>
  <si>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</si>
  <si>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</si>
  <si>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</si>
  <si>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</si>
  <si>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</si>
  <si>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</si>
  <si>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</si>
  <si>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</si>
  <si>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</si>
  <si>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</si>
  <si>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</si>
  <si>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</si>
  <si>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</si>
  <si>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</si>
  <si>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</si>
  <si>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</si>
  <si>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</si>
  <si>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</si>
  <si>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</si>
  <si>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</si>
  <si>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</si>
  <si>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</si>
  <si>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</si>
  <si>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</si>
  <si>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</si>
  <si>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</si>
  <si>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</si>
  <si>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</si>
  <si>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</si>
  <si>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</si>
  <si>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</si>
  <si>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</si>
  <si>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</si>
  <si>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</si>
  <si>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</si>
  <si>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</si>
  <si>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</si>
  <si>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</si>
  <si>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</si>
  <si>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</si>
  <si>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</si>
  <si>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</si>
  <si>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</si>
  <si>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</si>
  <si>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</si>
  <si>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</si>
  <si>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</si>
  <si>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</si>
  <si>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</si>
  <si>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</si>
  <si>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</si>
  <si>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</si>
  <si>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</si>
  <si>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</si>
  <si>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</si>
  <si>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</si>
  <si>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</si>
  <si>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</si>
  <si>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</si>
  <si>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</si>
  <si>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</si>
  <si>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</si>
  <si>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</si>
  <si>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</si>
  <si>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</si>
  <si>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</si>
  <si>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</si>
  <si>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</si>
  <si>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</si>
  <si>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</si>
  <si>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</si>
  <si>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</si>
  <si>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</si>
  <si>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</si>
  <si>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</si>
  <si>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</si>
  <si>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</si>
  <si>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</si>
  <si>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</si>
  <si>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</si>
  <si>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</si>
  <si>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</si>
  <si>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</si>
  <si>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</si>
  <si>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</si>
  <si>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</si>
  <si>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</si>
  <si>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</si>
  <si>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</si>
  <si>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</si>
  <si>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</si>
  <si>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</si>
  <si>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</si>
  <si>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</si>
  <si>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</si>
  <si>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</si>
  <si>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</si>
  <si>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</si>
  <si>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</si>
  <si>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</si>
  <si>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</si>
  <si>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</si>
  <si>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</si>
  <si>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</si>
  <si>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</si>
  <si>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</si>
  <si>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</si>
  <si>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</si>
  <si>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</si>
  <si>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</si>
  <si>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</si>
  <si>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</si>
  <si>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</si>
  <si>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</si>
  <si>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</si>
  <si>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</si>
  <si>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</si>
  <si>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</si>
  <si>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</si>
  <si>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</si>
  <si>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</si>
  <si>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</si>
  <si>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</si>
  <si>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</si>
  <si>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</si>
  <si>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</si>
  <si>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</si>
  <si>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</si>
  <si>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</si>
  <si>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</si>
  <si>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</si>
  <si>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</si>
  <si>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</si>
  <si>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</si>
  <si>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</si>
  <si>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</si>
  <si>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</si>
  <si>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</si>
  <si>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</si>
  <si>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</si>
  <si>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</si>
  <si>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</si>
  <si>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</si>
  <si>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</si>
  <si>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</si>
  <si>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</si>
  <si>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</si>
  <si>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</si>
  <si>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</si>
  <si>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</si>
  <si>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</si>
  <si>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</si>
  <si>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</si>
  <si>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</si>
  <si>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</si>
  <si>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</si>
  <si>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</si>
  <si>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</si>
  <si>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</si>
  <si>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</si>
  <si>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</si>
  <si>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</si>
  <si>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</si>
  <si>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</si>
  <si>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</si>
  <si>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</si>
  <si>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</si>
  <si>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</si>
  <si>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</si>
  <si>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</si>
  <si>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</si>
  <si>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</si>
  <si>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</si>
  <si>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</si>
  <si>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</si>
  <si>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</si>
  <si>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</si>
  <si>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</si>
  <si>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</si>
  <si>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</si>
  <si>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</si>
  <si>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</si>
  <si>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</si>
  <si>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</si>
  <si>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</si>
  <si>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</si>
  <si>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</si>
  <si>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</si>
  <si>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</si>
  <si>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</si>
  <si>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</si>
  <si>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</si>
  <si>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</si>
  <si>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</si>
  <si>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</si>
  <si>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</si>
  <si>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</si>
  <si>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</si>
  <si>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</si>
  <si>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</si>
  <si>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</si>
  <si>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</si>
  <si>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</si>
  <si>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</si>
  <si>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</si>
  <si>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</si>
  <si>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</si>
  <si>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</si>
  <si>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</si>
  <si>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</si>
  <si>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</si>
  <si>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</si>
  <si>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</si>
  <si>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</si>
  <si>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</si>
  <si>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</si>
  <si>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</si>
  <si>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</si>
  <si>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</si>
  <si>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</si>
  <si>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</si>
  <si>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</si>
  <si>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</si>
  <si>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</si>
  <si>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</si>
  <si>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</si>
  <si>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</si>
  <si>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</si>
  <si>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</si>
  <si>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</si>
  <si>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</si>
  <si>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</si>
  <si>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</si>
  <si>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</si>
  <si>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</si>
  <si>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</si>
  <si>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</si>
  <si>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</si>
  <si>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</si>
  <si>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</si>
  <si>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</si>
  <si>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</si>
  <si>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</si>
  <si>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</si>
  <si>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</si>
  <si>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</si>
  <si>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</si>
  <si>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</si>
  <si>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</si>
  <si>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</si>
  <si>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</si>
  <si>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</si>
  <si>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</si>
  <si>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</si>
  <si>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</si>
  <si>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</si>
  <si>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</si>
  <si>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</si>
  <si>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</si>
  <si>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</si>
  <si>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</si>
  <si>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</si>
  <si>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</si>
  <si>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</si>
  <si>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</si>
  <si>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</si>
  <si>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</si>
  <si>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</si>
  <si>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</si>
  <si>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</si>
  <si>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</si>
  <si>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</si>
  <si>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</si>
  <si>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</si>
  <si>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</si>
  <si>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</si>
  <si>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</si>
  <si>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</si>
  <si>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</si>
  <si>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</si>
  <si>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</si>
  <si>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</si>
  <si>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</si>
  <si>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</si>
  <si>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</si>
  <si>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</si>
  <si>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</si>
  <si>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</si>
  <si>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</si>
  <si>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</si>
  <si>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</si>
  <si>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</si>
  <si>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</si>
  <si>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</si>
  <si>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</si>
  <si>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</si>
  <si>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</si>
  <si>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</si>
  <si>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</si>
  <si>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</si>
  <si>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</si>
  <si>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</si>
  <si>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</si>
  <si>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</si>
  <si>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</si>
  <si>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</si>
  <si>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</si>
  <si>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</si>
  <si>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</si>
  <si>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</si>
  <si>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</si>
  <si>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</si>
  <si>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</si>
  <si>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</si>
  <si>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</si>
  <si>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</si>
  <si>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</si>
  <si>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</si>
  <si>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</si>
  <si>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</si>
  <si>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</si>
  <si>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</si>
  <si>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</si>
  <si>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</si>
  <si>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</si>
  <si>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</si>
  <si>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</si>
  <si>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</si>
  <si>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</si>
  <si>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</si>
  <si>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</si>
  <si>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</si>
  <si>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</si>
  <si>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</si>
  <si>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</si>
  <si>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</si>
  <si>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</si>
  <si>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</si>
  <si>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</si>
  <si>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</si>
  <si>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</si>
  <si>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</si>
  <si>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</si>
  <si>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</si>
  <si>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</si>
  <si>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</si>
  <si>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</si>
  <si>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</si>
  <si>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</si>
  <si>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</si>
  <si>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</si>
  <si>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</si>
  <si>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</si>
  <si>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</si>
  <si>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</si>
  <si>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</si>
  <si>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</si>
  <si>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</si>
  <si>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</si>
  <si>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</si>
  <si>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</si>
  <si>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</si>
  <si>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</si>
  <si>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</si>
  <si>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</si>
  <si>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</si>
  <si>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</si>
  <si>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</si>
  <si>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</si>
  <si>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</si>
  <si>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</si>
  <si>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</si>
  <si>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</si>
  <si>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</si>
  <si>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</si>
  <si>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</si>
  <si>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</si>
  <si>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</si>
  <si>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</si>
  <si>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</si>
  <si>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</si>
  <si>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</si>
  <si>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</si>
  <si>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</si>
  <si>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</si>
  <si>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</si>
  <si>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</si>
  <si>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</si>
  <si>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</si>
  <si>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</si>
  <si>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</si>
  <si>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</si>
  <si>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</si>
  <si>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</si>
  <si>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</si>
  <si>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</si>
  <si>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</si>
  <si>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</si>
  <si>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</si>
  <si>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</si>
  <si>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</si>
  <si>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</si>
  <si>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</si>
  <si>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</si>
  <si>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</si>
  <si>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</si>
  <si>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</si>
  <si>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</si>
  <si>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</si>
  <si>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</si>
  <si>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</si>
  <si>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</si>
  <si>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</si>
  <si>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</si>
  <si>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</si>
  <si>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</si>
  <si>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</si>
  <si>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</si>
  <si>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</si>
  <si>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</si>
  <si>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</si>
  <si>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</si>
  <si>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</si>
  <si>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</si>
  <si>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</si>
  <si>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</si>
  <si>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</si>
  <si>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</si>
  <si>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</si>
  <si>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</si>
  <si>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</si>
  <si>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</si>
  <si>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</si>
  <si>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</si>
  <si>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</si>
  <si>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</si>
  <si>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</si>
  <si>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</si>
  <si>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</si>
  <si>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</si>
  <si>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</si>
  <si>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</si>
  <si>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</si>
  <si>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</si>
  <si>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</si>
  <si>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</si>
  <si>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</si>
  <si>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</si>
  <si>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</si>
  <si>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</si>
  <si>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</si>
  <si>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</si>
  <si>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</si>
  <si>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</si>
  <si>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</si>
  <si>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</si>
  <si>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</si>
  <si>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</si>
  <si>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</si>
  <si>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</si>
  <si>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</si>
  <si>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</si>
  <si>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</si>
  <si>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</si>
  <si>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</si>
  <si>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</si>
  <si>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</si>
  <si>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</si>
  <si>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</si>
  <si>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</si>
  <si>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</si>
  <si>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</si>
  <si>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</si>
  <si>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</si>
  <si>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</si>
  <si>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</si>
  <si>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</si>
  <si>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</si>
  <si>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</si>
  <si>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</si>
  <si>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</si>
  <si>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</si>
  <si>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</si>
  <si>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</si>
  <si>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</si>
  <si>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</si>
  <si>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</si>
  <si>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</si>
  <si>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</si>
  <si>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</si>
  <si>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</si>
  <si>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</si>
  <si>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</si>
  <si>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</si>
  <si>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</si>
  <si>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</si>
  <si>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</si>
  <si>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</si>
  <si>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</si>
  <si>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</si>
  <si>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</si>
  <si>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</si>
  <si>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</si>
  <si>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</si>
  <si>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</si>
  <si>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</si>
  <si>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</si>
  <si>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</si>
  <si>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</si>
  <si>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</si>
  <si>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</si>
  <si>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</si>
  <si>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</si>
  <si>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</si>
  <si>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</si>
  <si>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</si>
  <si>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</si>
  <si>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</si>
  <si>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</si>
  <si>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</si>
  <si>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</si>
  <si>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</si>
  <si>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</si>
  <si>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</si>
  <si>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</si>
  <si>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</si>
  <si>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</si>
  <si>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</si>
  <si>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</si>
  <si>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</si>
  <si>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</si>
  <si>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</si>
  <si>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</si>
  <si>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</si>
  <si>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</si>
  <si>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</si>
  <si>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</si>
  <si>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</si>
  <si>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</si>
  <si>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</si>
  <si>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</si>
  <si>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</si>
  <si>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</si>
  <si>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</si>
  <si>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</si>
  <si>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</si>
  <si>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</si>
  <si>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</si>
  <si>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</si>
  <si>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</si>
  <si>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</si>
  <si>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</si>
  <si>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</si>
  <si>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</si>
  <si>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</si>
  <si>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</si>
  <si>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</si>
  <si>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</si>
  <si>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</si>
  <si>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</si>
  <si>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</si>
  <si>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</si>
  <si>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</si>
  <si>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</si>
  <si>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</si>
  <si>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</si>
  <si>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</si>
  <si>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</si>
  <si>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</si>
  <si>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</si>
  <si>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</si>
  <si>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</si>
  <si>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</si>
  <si>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</si>
  <si>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</si>
  <si>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</si>
  <si>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</si>
  <si>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</si>
  <si>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</si>
  <si>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</si>
  <si>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</si>
  <si>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</si>
  <si>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</si>
  <si>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</si>
  <si>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</si>
  <si>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</si>
  <si>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</si>
  <si>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</si>
  <si>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</si>
  <si>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</si>
  <si>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</si>
  <si>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</si>
  <si>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</si>
  <si>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</si>
  <si>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</si>
  <si>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</si>
  <si>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</si>
  <si>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</si>
  <si>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</si>
  <si>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</si>
  <si>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</si>
  <si>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</si>
  <si>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</si>
  <si>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</si>
  <si>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</si>
  <si>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</si>
  <si>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</si>
  <si>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</si>
  <si>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</si>
  <si>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</si>
  <si>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</si>
  <si>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</si>
  <si>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</si>
  <si>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</si>
  <si>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</si>
  <si>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</si>
  <si>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</si>
  <si>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</si>
  <si>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</si>
  <si>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</si>
  <si>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</si>
  <si>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</si>
  <si>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</si>
  <si>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</si>
  <si>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</si>
  <si>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</si>
  <si>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</si>
  <si>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</si>
  <si>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</si>
  <si>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</si>
  <si>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</si>
  <si>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</si>
  <si>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</si>
  <si>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</si>
  <si>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</si>
  <si>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</si>
  <si>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</si>
  <si>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</si>
  <si>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</si>
  <si>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</si>
  <si>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</si>
  <si>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</si>
  <si>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</si>
  <si>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</si>
  <si>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</si>
  <si>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</si>
  <si>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</si>
  <si>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</si>
  <si>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</si>
  <si>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</si>
  <si>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</si>
  <si>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</si>
  <si>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</si>
  <si>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</si>
  <si>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</si>
  <si>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</si>
  <si>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</si>
  <si>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</si>
  <si>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</si>
  <si>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</si>
  <si>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</si>
  <si>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</si>
  <si>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</si>
  <si>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</si>
  <si>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</si>
  <si>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</si>
  <si>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</si>
  <si>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</si>
  <si>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</si>
  <si>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</si>
  <si>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</si>
  <si>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</si>
  <si>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</si>
  <si>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</si>
  <si>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</si>
  <si>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</si>
  <si>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</si>
  <si>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</si>
  <si>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</si>
  <si>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</si>
  <si>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</si>
  <si>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</si>
  <si>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</si>
  <si>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</si>
  <si>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</si>
  <si>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</si>
  <si>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</si>
  <si>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</si>
  <si>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</si>
  <si>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</si>
  <si>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</si>
  <si>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</si>
  <si>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</si>
  <si>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</si>
  <si>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</si>
  <si>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</si>
  <si>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</si>
  <si>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</si>
  <si>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</si>
  <si>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</si>
  <si>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</si>
  <si>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</si>
  <si>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</si>
  <si>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</si>
  <si>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</si>
  <si>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</si>
  <si>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</si>
  <si>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</si>
  <si>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</si>
  <si>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</si>
  <si>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</si>
  <si>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</si>
  <si>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</si>
  <si>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</si>
  <si>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</si>
  <si>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</si>
  <si>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</si>
  <si>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</si>
  <si>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</si>
  <si>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</si>
  <si>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</si>
  <si>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</si>
  <si>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</si>
  <si>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</si>
  <si>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</si>
  <si>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</si>
  <si>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</si>
  <si>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</si>
  <si>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</si>
  <si>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</si>
  <si>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</si>
  <si>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</si>
  <si>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</si>
  <si>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</si>
  <si>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</si>
  <si>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</si>
  <si>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</si>
  <si>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</si>
  <si>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</si>
  <si>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</si>
  <si>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</si>
  <si>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</si>
  <si>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</si>
  <si>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</si>
  <si>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</si>
  <si>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</si>
  <si>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</si>
  <si>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</si>
  <si>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</si>
  <si>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</si>
  <si>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</si>
  <si>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</si>
  <si>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</si>
  <si>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</si>
  <si>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</si>
  <si>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</si>
  <si>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</si>
  <si>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</si>
  <si>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</si>
  <si>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</si>
  <si>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</si>
  <si>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</si>
  <si>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</si>
  <si>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</si>
  <si>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</si>
  <si>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</si>
  <si>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</si>
  <si>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</si>
  <si>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</si>
  <si>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</si>
  <si>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</si>
  <si>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</si>
  <si>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</si>
  <si>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</si>
  <si>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</si>
  <si>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</si>
  <si>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</si>
  <si>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</si>
  <si>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</si>
  <si>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</si>
  <si>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</si>
  <si>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</si>
  <si>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</si>
  <si>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</si>
  <si>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</si>
  <si>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</si>
  <si>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</si>
  <si>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</si>
  <si>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</si>
  <si>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</si>
  <si>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</si>
  <si>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</si>
  <si>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</si>
  <si>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</si>
  <si>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</si>
  <si>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</si>
  <si>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</si>
  <si>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</si>
  <si>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</si>
  <si>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</si>
  <si>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</si>
  <si>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</si>
  <si>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</si>
  <si>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</si>
  <si>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</si>
  <si>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</si>
  <si>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</si>
  <si>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</si>
  <si>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</si>
  <si>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</si>
  <si>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</si>
  <si>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</si>
  <si>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</si>
  <si>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</si>
  <si>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</si>
  <si>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</si>
  <si>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</si>
  <si>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</si>
  <si>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</si>
  <si>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</si>
  <si>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</si>
  <si>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</si>
  <si>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</si>
  <si>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</si>
  <si>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</si>
  <si>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</si>
  <si>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</si>
  <si>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</si>
  <si>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</si>
  <si>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</si>
  <si>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</si>
  <si>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</si>
  <si>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</si>
  <si>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</si>
  <si>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</si>
  <si>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</si>
  <si>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</si>
  <si>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</si>
  <si>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</si>
  <si>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</si>
  <si>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</si>
  <si>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</si>
  <si>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</si>
  <si>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</si>
  <si>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</si>
  <si>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</si>
  <si>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</si>
  <si>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</si>
  <si>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</si>
  <si>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</si>
  <si>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</si>
  <si>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</si>
  <si>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</si>
  <si>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</si>
  <si>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</si>
  <si>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</si>
  <si>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</si>
  <si>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</si>
  <si>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</si>
  <si>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</si>
  <si>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</si>
  <si>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</si>
  <si>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</si>
  <si>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</si>
  <si>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</si>
  <si>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</si>
  <si>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</si>
  <si>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</si>
  <si>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</si>
  <si>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</si>
  <si>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</si>
  <si>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</si>
  <si>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</si>
  <si>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</si>
  <si>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</si>
  <si>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</si>
  <si>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</si>
  <si>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</si>
  <si>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</si>
  <si>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</si>
  <si>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</si>
  <si>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</si>
  <si>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</si>
  <si>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</si>
  <si>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</si>
  <si>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</si>
  <si>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</si>
  <si>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</si>
  <si>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</si>
  <si>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</si>
  <si>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</si>
  <si>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</si>
  <si>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</si>
  <si>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</si>
  <si>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</si>
  <si>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</si>
  <si>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</si>
  <si>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</si>
  <si>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</si>
  <si>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</si>
  <si>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</si>
  <si>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</si>
  <si>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</si>
  <si>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</si>
  <si>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</si>
  <si>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</si>
  <si>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</si>
  <si>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</si>
  <si>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</si>
  <si>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</si>
  <si>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</si>
  <si>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</si>
  <si>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</si>
  <si>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</si>
  <si>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</si>
  <si>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</si>
  <si>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</si>
  <si>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</si>
  <si>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</si>
  <si>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</si>
  <si>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</si>
  <si>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</si>
  <si>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</si>
  <si>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</si>
  <si>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</si>
  <si>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</si>
  <si>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</si>
  <si>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</si>
  <si>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</si>
  <si>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</si>
  <si>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</si>
  <si>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</si>
  <si>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</si>
  <si>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</si>
  <si>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</si>
  <si>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</si>
  <si>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</si>
  <si>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</si>
  <si>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</si>
  <si>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</si>
  <si>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</si>
  <si>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</si>
  <si>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</si>
  <si>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</si>
  <si>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</si>
  <si>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</si>
  <si>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</si>
  <si>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</si>
  <si>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</si>
  <si>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</si>
  <si>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</si>
  <si>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</si>
  <si>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</si>
  <si>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</si>
  <si>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</si>
  <si>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</si>
  <si>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</si>
  <si>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</si>
  <si>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</si>
  <si>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</si>
  <si>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</si>
  <si>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</si>
  <si>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</si>
  <si>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</si>
  <si>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</si>
  <si>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</si>
  <si>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</si>
  <si>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</si>
  <si>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</si>
  <si>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</si>
  <si>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</si>
  <si>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</si>
  <si>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</si>
  <si>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</si>
  <si>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</si>
  <si>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</si>
  <si>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</si>
  <si>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</si>
  <si>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</si>
  <si>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</si>
  <si>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</si>
  <si>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</si>
  <si>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</si>
  <si>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</si>
  <si>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</si>
  <si>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</si>
  <si>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</si>
  <si>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</si>
  <si>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</si>
  <si>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</si>
  <si>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</si>
  <si>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</si>
  <si>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</si>
  <si>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</si>
  <si>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</si>
  <si>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</si>
  <si>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</si>
  <si>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</si>
  <si>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</si>
  <si>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</si>
  <si>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</si>
  <si>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</si>
  <si>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</si>
  <si>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</si>
  <si>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</si>
  <si>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</si>
  <si>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</si>
  <si>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</si>
  <si>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</si>
  <si>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</si>
  <si>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</si>
  <si>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</si>
  <si>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</si>
  <si>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</si>
  <si>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</si>
  <si>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</si>
  <si>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</si>
  <si>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</si>
  <si>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</si>
  <si>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</si>
  <si>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</si>
  <si>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</si>
  <si>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</si>
  <si>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</si>
  <si>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</si>
  <si>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</si>
  <si>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</si>
  <si>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</si>
  <si>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</si>
  <si>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</si>
  <si>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</si>
  <si>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</si>
  <si>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</si>
  <si>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</si>
  <si>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</si>
  <si>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</si>
  <si>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</si>
  <si>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</si>
  <si>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</si>
  <si>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</si>
  <si>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</si>
  <si>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</si>
  <si>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</si>
  <si>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</si>
  <si>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</si>
  <si>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</si>
  <si>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</si>
  <si>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</si>
  <si>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</si>
  <si>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</si>
  <si>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</si>
  <si>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</si>
  <si>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</si>
  <si>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</si>
  <si>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</si>
  <si>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</si>
  <si>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</si>
  <si>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</si>
  <si>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</si>
  <si>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</si>
  <si>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</si>
  <si>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</si>
  <si>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</si>
  <si>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</si>
  <si>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</si>
  <si>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</si>
  <si>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</si>
  <si>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</si>
  <si>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</si>
  <si>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</si>
  <si>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</si>
  <si>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</si>
  <si>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</si>
  <si>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</si>
  <si>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</si>
  <si>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</si>
  <si>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</si>
  <si>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</si>
  <si>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</si>
  <si>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</si>
  <si>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</si>
  <si>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</si>
  <si>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</si>
  <si>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</si>
  <si>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</si>
  <si>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</si>
  <si>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</si>
  <si>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</si>
  <si>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</si>
  <si>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</si>
  <si>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</si>
  <si>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</si>
  <si>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</si>
  <si>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</si>
  <si>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</si>
  <si>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</si>
  <si>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</si>
  <si>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</si>
  <si>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</si>
  <si>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</si>
  <si>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</si>
  <si>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</si>
  <si>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</si>
  <si>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</si>
  <si>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</si>
  <si>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</si>
  <si>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</si>
  <si>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</si>
  <si>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</si>
  <si>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</si>
  <si>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</si>
  <si>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</si>
  <si>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</si>
  <si>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</si>
  <si>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</si>
  <si>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</si>
  <si>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</si>
  <si>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</si>
  <si>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</si>
  <si>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</si>
  <si>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</si>
  <si>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</si>
  <si>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</si>
  <si>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</si>
  <si>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</si>
  <si>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</si>
  <si>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</si>
  <si>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</si>
  <si>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</si>
  <si>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</si>
  <si>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</si>
  <si>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</si>
  <si>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</si>
  <si>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</si>
  <si>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</si>
  <si>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</si>
  <si>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</si>
  <si>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</si>
  <si>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</si>
  <si>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</si>
  <si>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</si>
  <si>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</si>
  <si>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</si>
  <si>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</si>
  <si>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</si>
  <si>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</si>
  <si>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</si>
  <si>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</si>
  <si>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</si>
  <si>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</si>
  <si>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</si>
  <si>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</si>
  <si>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</si>
  <si>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</si>
  <si>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</si>
  <si>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</si>
  <si>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</si>
  <si>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</si>
  <si>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</si>
  <si>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</si>
  <si>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</si>
  <si>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</si>
  <si>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</si>
  <si>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</si>
  <si>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</si>
  <si>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</si>
  <si>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</si>
  <si>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</si>
  <si>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</si>
  <si>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</si>
  <si>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</si>
  <si>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</si>
  <si>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</si>
  <si>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</si>
  <si>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</si>
  <si>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</si>
  <si>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</si>
  <si>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</si>
  <si>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</si>
  <si>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</si>
  <si>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</si>
  <si>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</si>
  <si>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</si>
  <si>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</si>
  <si>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</si>
  <si>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</si>
  <si>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</si>
  <si>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</si>
  <si>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</si>
  <si>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</si>
  <si>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</si>
  <si>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</si>
  <si>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</si>
  <si>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</si>
  <si>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</si>
  <si>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</si>
  <si>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</si>
  <si>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</si>
  <si>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</si>
  <si>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</si>
  <si>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</si>
  <si>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</si>
  <si>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</si>
  <si>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</si>
  <si>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</si>
  <si>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</si>
  <si>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</si>
  <si>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</si>
  <si>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</si>
  <si>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</si>
  <si>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</si>
  <si>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</si>
  <si>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</si>
  <si>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</si>
  <si>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</si>
  <si>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</si>
  <si>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</si>
  <si>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</si>
  <si>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</si>
  <si>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</si>
  <si>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</si>
  <si>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</si>
  <si>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</si>
  <si>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</si>
  <si>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</si>
  <si>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</si>
  <si>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</si>
  <si>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</si>
  <si>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</si>
  <si>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</si>
  <si>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</si>
  <si>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</si>
  <si>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</si>
  <si>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</si>
  <si>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</si>
  <si>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</si>
  <si>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</si>
  <si>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</si>
  <si>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</si>
  <si>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</si>
  <si>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</si>
  <si>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</si>
  <si>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</si>
  <si>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</si>
  <si>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</si>
  <si>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</si>
  <si>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</si>
  <si>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</si>
  <si>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</si>
  <si>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</si>
  <si>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</si>
  <si>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</si>
  <si>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</si>
  <si>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</si>
  <si>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</si>
  <si>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</si>
  <si>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</si>
  <si>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</si>
  <si>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</si>
  <si>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</si>
  <si>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</si>
  <si>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</si>
  <si>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</si>
  <si>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</si>
  <si>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</si>
  <si>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</si>
  <si>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</si>
  <si>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</si>
  <si>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</si>
  <si>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</si>
  <si>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</si>
  <si>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</si>
  <si>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</si>
  <si>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</si>
  <si>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</si>
  <si>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</si>
  <si>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</si>
  <si>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</si>
  <si>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</si>
  <si>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</si>
  <si>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</si>
  <si>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</si>
  <si>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</si>
  <si>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</si>
  <si>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</si>
  <si>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</si>
  <si>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</si>
  <si>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</si>
  <si>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</si>
  <si>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</si>
  <si>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</si>
  <si>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</si>
  <si>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</si>
  <si>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</si>
  <si>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</si>
  <si>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</si>
  <si>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</si>
  <si>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</si>
  <si>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</si>
  <si>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</si>
  <si>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</si>
  <si>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</si>
  <si>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</si>
  <si>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</si>
  <si>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</si>
  <si>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</si>
  <si>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</si>
  <si>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</si>
  <si>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</si>
  <si>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</si>
  <si>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</si>
  <si>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</si>
  <si>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</si>
  <si>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</si>
  <si>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</si>
  <si>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</si>
  <si>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</si>
  <si>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</si>
  <si>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</si>
  <si>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</si>
  <si>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</si>
  <si>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</si>
  <si>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</si>
  <si>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</si>
  <si>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</si>
  <si>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</si>
  <si>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</si>
  <si>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</si>
  <si>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</si>
  <si>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</si>
  <si>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</si>
  <si>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</si>
  <si>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</si>
  <si>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</si>
  <si>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</si>
  <si>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</si>
  <si>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</si>
  <si>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</si>
  <si>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</si>
  <si>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</si>
  <si>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</si>
  <si>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</si>
  <si>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</si>
  <si>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</si>
  <si>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</si>
  <si>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</si>
  <si>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</si>
  <si>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</si>
  <si>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</si>
  <si>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</si>
  <si>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</si>
  <si>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</si>
  <si>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</si>
  <si>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</si>
  <si>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</si>
  <si>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</si>
  <si>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</si>
  <si>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</si>
  <si>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</si>
  <si>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</si>
  <si>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</si>
  <si>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</si>
  <si>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</si>
  <si>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</si>
  <si>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</si>
  <si>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</si>
  <si>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</si>
  <si>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</si>
  <si>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</si>
  <si>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</si>
  <si>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</si>
  <si>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</si>
  <si>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</si>
  <si>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</si>
  <si>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</si>
  <si>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</si>
  <si>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</si>
  <si>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</si>
  <si>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</si>
  <si>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</si>
  <si>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</si>
  <si>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</si>
  <si>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</si>
  <si>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</si>
  <si>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</si>
  <si>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</si>
  <si>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</si>
  <si>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</si>
  <si>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</si>
  <si>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</si>
  <si>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</si>
  <si>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</si>
  <si>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</si>
  <si>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</si>
  <si>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</si>
  <si>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</si>
  <si>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</si>
  <si>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</si>
  <si>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</si>
  <si>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</si>
  <si>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</si>
  <si>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</si>
  <si>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</si>
  <si>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</si>
  <si>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</si>
  <si>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</si>
  <si>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</si>
  <si>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</si>
  <si>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</si>
  <si>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</si>
  <si>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</si>
  <si>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</si>
  <si>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</si>
  <si>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</si>
  <si>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</si>
  <si>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</si>
  <si>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</si>
  <si>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</si>
  <si>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</si>
  <si>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</si>
  <si>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</si>
  <si>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</si>
  <si>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</si>
  <si>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</si>
  <si>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</si>
  <si>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</si>
  <si>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</si>
  <si>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</si>
  <si>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</si>
  <si>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</si>
  <si>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</si>
  <si>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</si>
  <si>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</si>
  <si>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</si>
  <si>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</si>
  <si>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</si>
  <si>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</si>
  <si>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</si>
  <si>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</si>
  <si>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</si>
  <si>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</si>
  <si>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</si>
  <si>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</si>
  <si>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</si>
  <si>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</si>
  <si>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</si>
  <si>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</si>
  <si>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</si>
  <si>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</si>
  <si>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</si>
  <si>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</si>
  <si>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</si>
  <si>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</si>
  <si>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</si>
  <si>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</si>
  <si>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</si>
  <si>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</si>
  <si>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</si>
  <si>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</si>
  <si>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</si>
  <si>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</si>
  <si>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</si>
  <si>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</si>
  <si>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</si>
  <si>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</si>
  <si>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</si>
  <si>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</si>
  <si>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</si>
  <si>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</si>
  <si>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</si>
  <si>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</si>
  <si>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</si>
  <si>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</si>
  <si>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</si>
  <si>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</si>
  <si>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</si>
  <si>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</si>
  <si>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</si>
  <si>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</si>
  <si>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</si>
  <si>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</si>
  <si>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</si>
  <si>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</si>
  <si>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</si>
  <si>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</si>
  <si>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</si>
  <si>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</si>
  <si>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</si>
  <si>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</si>
  <si>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</si>
  <si>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</si>
  <si>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</si>
  <si>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</si>
  <si>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</si>
  <si>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</si>
  <si>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</si>
  <si>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</si>
  <si>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</si>
  <si>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</si>
  <si>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</si>
  <si>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</si>
  <si>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</si>
  <si>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</si>
  <si>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</si>
  <si>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</si>
  <si>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</si>
  <si>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</si>
  <si>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</si>
  <si>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</si>
  <si>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</si>
  <si>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</si>
  <si>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</si>
  <si>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</si>
  <si>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</si>
  <si>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</si>
  <si>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</si>
  <si>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</si>
  <si>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</si>
  <si>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</si>
  <si>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</si>
  <si>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</si>
  <si>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</si>
  <si>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</si>
  <si>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</si>
  <si>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</si>
  <si>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</si>
  <si>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</si>
  <si>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</si>
  <si>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</si>
  <si>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</si>
  <si>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</si>
  <si>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</si>
  <si>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</si>
  <si>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</si>
  <si>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</si>
  <si>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</si>
  <si>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</si>
  <si>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</si>
  <si>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</si>
  <si>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</si>
  <si>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</si>
  <si>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</si>
  <si>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</si>
  <si>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</si>
  <si>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</si>
  <si>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</si>
  <si>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</si>
  <si>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</si>
  <si>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</si>
  <si>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</si>
  <si>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</si>
  <si>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</si>
  <si>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</si>
  <si>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</si>
  <si>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</si>
  <si>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</si>
  <si>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</si>
  <si>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</si>
  <si>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</si>
  <si>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</si>
  <si>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</si>
  <si>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</si>
  <si>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</si>
  <si>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</si>
  <si>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</si>
  <si>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</si>
  <si>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</si>
  <si>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</si>
  <si>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</si>
  <si>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</si>
  <si>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</si>
  <si>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</si>
  <si>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</si>
  <si>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</si>
  <si>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</si>
  <si>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</si>
  <si>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</si>
  <si>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</si>
  <si>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</si>
  <si>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</si>
  <si>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</si>
  <si>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</si>
  <si>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</si>
  <si>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</si>
  <si>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</si>
  <si>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</si>
  <si>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</si>
  <si>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</si>
  <si>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</si>
  <si>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</si>
  <si>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</si>
  <si>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</si>
  <si>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</si>
  <si>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</si>
  <si>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</si>
  <si>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</si>
  <si>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</si>
  <si>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</si>
  <si>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</si>
  <si>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</si>
  <si>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</si>
  <si>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</si>
  <si>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</si>
  <si>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</si>
  <si>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</si>
  <si>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</si>
  <si>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</si>
  <si>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</si>
  <si>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</si>
  <si>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</si>
  <si>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</si>
  <si>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</si>
  <si>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</si>
  <si>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</si>
  <si>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</si>
  <si>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</si>
  <si>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</si>
  <si>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</si>
  <si>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</si>
  <si>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</si>
  <si>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</si>
  <si>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</si>
  <si>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</si>
  <si>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</si>
  <si>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</si>
  <si>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</si>
  <si>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</si>
  <si>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</si>
  <si>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</si>
  <si>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</si>
  <si>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</si>
  <si>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</si>
  <si>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</si>
  <si>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</si>
  <si>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</si>
  <si>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</si>
  <si>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</si>
  <si>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</si>
  <si>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</si>
  <si>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</si>
  <si>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</si>
  <si>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</si>
  <si>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</si>
  <si>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</si>
  <si>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</si>
  <si>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</si>
  <si>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</si>
  <si>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</si>
  <si>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</si>
  <si>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</si>
  <si>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</si>
  <si>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</si>
  <si>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</si>
  <si>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</si>
  <si>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</si>
  <si>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</si>
  <si>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</si>
  <si>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</si>
  <si>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</si>
  <si>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</si>
  <si>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</si>
  <si>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</si>
  <si>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</si>
  <si>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</si>
  <si>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</si>
  <si>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</si>
  <si>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</si>
  <si>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</si>
  <si>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</si>
  <si>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</si>
  <si>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</si>
  <si>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</si>
  <si>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</si>
  <si>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</si>
  <si>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</si>
  <si>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</si>
  <si>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</si>
  <si>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</si>
  <si>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</si>
  <si>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</si>
  <si>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</si>
  <si>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</si>
  <si>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</si>
  <si>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</si>
  <si>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</si>
  <si>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</si>
  <si>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</si>
  <si>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</si>
  <si>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</si>
  <si>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</si>
  <si>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</si>
  <si>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</si>
  <si>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</si>
  <si>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</si>
  <si>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</si>
  <si>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</si>
  <si>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</si>
  <si>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</si>
  <si>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</si>
  <si>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</si>
  <si>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</si>
  <si>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</si>
  <si>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</si>
  <si>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</si>
  <si>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</si>
  <si>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</si>
  <si>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</si>
  <si>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</si>
  <si>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</si>
  <si>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</si>
  <si>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</si>
  <si>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</si>
  <si>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</si>
  <si>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</si>
  <si>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</si>
  <si>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</si>
  <si>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</si>
  <si>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</si>
  <si>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</si>
  <si>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</si>
  <si>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</si>
  <si>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</si>
  <si>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</si>
  <si>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</si>
  <si>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</si>
  <si>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</si>
  <si>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</si>
  <si>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</si>
  <si>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</si>
  <si>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</si>
  <si>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</si>
  <si>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</si>
  <si>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</si>
  <si>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</si>
  <si>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</si>
  <si>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</si>
  <si>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</si>
  <si>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</si>
  <si>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</si>
  <si>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</si>
  <si>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</si>
  <si>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</si>
  <si>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</si>
  <si>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</si>
  <si>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</si>
  <si>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</si>
  <si>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</si>
  <si>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</si>
  <si>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</si>
  <si>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</si>
  <si>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</si>
  <si>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</si>
  <si>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</si>
  <si>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</si>
  <si>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</si>
  <si>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</si>
  <si>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</si>
  <si>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</si>
  <si>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</si>
  <si>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</si>
  <si>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</si>
  <si>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</si>
  <si>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</si>
  <si>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</si>
  <si>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</si>
  <si>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</si>
  <si>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</si>
  <si>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</si>
  <si>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</si>
  <si>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</si>
  <si>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</si>
  <si>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</si>
  <si>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</si>
  <si>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</si>
  <si>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</si>
  <si>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</si>
  <si>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</si>
  <si>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</si>
  <si>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</si>
  <si>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</si>
  <si>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</si>
  <si>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</si>
  <si>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</si>
  <si>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</si>
  <si>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</si>
  <si>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</si>
  <si>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</si>
  <si>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</si>
  <si>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</si>
  <si>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</si>
  <si>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</si>
  <si>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</si>
  <si>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</si>
  <si>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</si>
  <si>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</si>
  <si>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</si>
  <si>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</si>
  <si>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</si>
  <si>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</si>
  <si>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</si>
  <si>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</si>
  <si>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</si>
  <si>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</si>
  <si>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</si>
  <si>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</si>
  <si>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</si>
  <si>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</si>
  <si>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</si>
  <si>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</si>
  <si>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</si>
  <si>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</si>
  <si>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</si>
  <si>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</si>
  <si>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</si>
  <si>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</si>
  <si>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</si>
  <si>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</si>
  <si>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</si>
  <si>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</si>
  <si>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</si>
  <si>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</si>
  <si>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</si>
  <si>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</si>
  <si>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</si>
  <si>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</si>
  <si>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</si>
  <si>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</si>
  <si>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</si>
  <si>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</si>
  <si>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</si>
  <si>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</si>
  <si>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</si>
  <si>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</si>
  <si>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</si>
  <si>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</si>
  <si>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</si>
  <si>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</si>
  <si>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</si>
  <si>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</si>
  <si>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</si>
  <si>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</si>
  <si>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</si>
  <si>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</si>
  <si>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</si>
  <si>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</si>
  <si>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</si>
  <si>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</si>
  <si>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</si>
  <si>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</si>
  <si>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</si>
  <si>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</si>
  <si>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</si>
  <si>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</si>
  <si>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</si>
  <si>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</si>
  <si>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</si>
  <si>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</si>
  <si>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</si>
  <si>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</si>
  <si>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</si>
  <si>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</si>
  <si>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</si>
  <si>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</si>
  <si>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</si>
  <si>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</si>
  <si>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</si>
  <si>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</si>
  <si>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</si>
  <si>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</si>
  <si>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</si>
  <si>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</si>
  <si>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</si>
  <si>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</si>
  <si>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</si>
  <si>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</si>
  <si>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</si>
  <si>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</si>
  <si>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</si>
  <si>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</si>
  <si>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</si>
  <si>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</si>
  <si>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</si>
  <si>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</si>
  <si>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</si>
  <si>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</si>
  <si>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</si>
  <si>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</si>
  <si>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</si>
  <si>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</si>
  <si>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</si>
  <si>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</si>
  <si>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</si>
  <si>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</si>
  <si>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</si>
  <si>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</si>
  <si>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</si>
  <si>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</si>
  <si>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</si>
  <si>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</si>
  <si>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</si>
  <si>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</si>
  <si>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</si>
  <si>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</si>
  <si>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</si>
  <si>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</si>
  <si>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</si>
  <si>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</si>
  <si>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</si>
  <si>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</si>
  <si>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</si>
  <si>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</si>
  <si>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</si>
  <si>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</si>
  <si>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</si>
  <si>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</si>
  <si>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</si>
  <si>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</si>
  <si>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</si>
  <si>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</si>
  <si>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</si>
  <si>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</si>
  <si>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</si>
  <si>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</si>
  <si>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</si>
  <si>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</si>
  <si>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</si>
  <si>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</si>
  <si>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</si>
  <si>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</si>
  <si>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</si>
  <si>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</si>
  <si>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</si>
  <si>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</si>
  <si>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</si>
  <si>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</si>
  <si>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</si>
  <si>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</si>
  <si>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</si>
  <si>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</si>
  <si>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</si>
  <si>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</si>
  <si>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</si>
  <si>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</si>
  <si>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</si>
  <si>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</si>
  <si>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</si>
  <si>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</si>
  <si>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</si>
  <si>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</si>
  <si>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</si>
  <si>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</si>
  <si>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</si>
  <si>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</si>
  <si>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</si>
  <si>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</si>
  <si>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</si>
  <si>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</si>
  <si>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</si>
  <si>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</si>
  <si>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</si>
  <si>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</si>
  <si>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</si>
  <si>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</si>
  <si>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</si>
  <si>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</si>
  <si>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</si>
  <si>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</si>
  <si>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</si>
  <si>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</si>
  <si>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</si>
  <si>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</si>
  <si>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</si>
  <si>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</si>
  <si>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</si>
  <si>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</si>
  <si>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</si>
  <si>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</si>
  <si>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</si>
  <si>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</si>
  <si>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</si>
  <si>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</si>
  <si>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</si>
  <si>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</si>
  <si>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</si>
  <si>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</si>
  <si>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</si>
  <si>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</si>
  <si>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</si>
  <si>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</si>
  <si>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</si>
  <si>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</si>
  <si>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</si>
  <si>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</si>
  <si>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</si>
  <si>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</si>
  <si>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</si>
  <si>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</si>
  <si>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</si>
  <si>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</si>
  <si>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</si>
  <si>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</si>
  <si>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</si>
  <si>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</si>
  <si>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</si>
  <si>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</si>
  <si>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</si>
  <si>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</si>
  <si>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</si>
  <si>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</si>
  <si>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</si>
  <si>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</si>
  <si>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</si>
  <si>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</si>
  <si>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</si>
  <si>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</si>
  <si>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</si>
  <si>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</si>
  <si>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</si>
  <si>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</si>
  <si>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</si>
  <si>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</si>
  <si>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</si>
  <si>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</si>
  <si>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</si>
  <si>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</si>
  <si>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</si>
  <si>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</si>
  <si>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</si>
  <si>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</si>
  <si>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</si>
  <si>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</si>
  <si>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</si>
  <si>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</si>
  <si>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</si>
  <si>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</si>
  <si>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</si>
  <si>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</si>
  <si>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</si>
  <si>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</si>
  <si>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</si>
  <si>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</si>
  <si>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</si>
  <si>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</si>
  <si>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</si>
  <si>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</si>
  <si>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</si>
  <si>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</si>
  <si>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</si>
  <si>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</si>
  <si>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</si>
  <si>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</si>
  <si>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</si>
  <si>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</si>
  <si>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</si>
  <si>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</si>
  <si>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</si>
  <si>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</si>
  <si>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</si>
  <si>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</si>
  <si>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</si>
  <si>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</si>
  <si>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</si>
  <si>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</si>
  <si>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</si>
  <si>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</si>
  <si>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</si>
  <si>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</si>
  <si>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</si>
  <si>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</si>
  <si>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</si>
  <si>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</si>
  <si>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</si>
  <si>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</si>
  <si>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</si>
  <si>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</si>
  <si>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</si>
  <si>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</si>
  <si>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</si>
  <si>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</si>
  <si>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</si>
  <si>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</si>
  <si>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</si>
  <si>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</si>
  <si>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</si>
  <si>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</si>
  <si>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</si>
  <si>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</si>
  <si>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</si>
  <si>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</si>
  <si>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</si>
  <si>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</si>
  <si>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</si>
  <si>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</si>
  <si>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</si>
  <si>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</si>
  <si>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</si>
  <si>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</si>
  <si>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</si>
  <si>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</si>
  <si>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</si>
  <si>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</si>
  <si>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</si>
  <si>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</si>
  <si>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</si>
  <si>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</si>
  <si>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</si>
  <si>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</si>
  <si>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</si>
  <si>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</si>
  <si>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</si>
  <si>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</si>
  <si>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</si>
  <si>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</si>
  <si>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</si>
  <si>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</si>
  <si>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</si>
  <si>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</si>
  <si>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</si>
  <si>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</si>
  <si>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</si>
  <si>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</si>
  <si>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</si>
  <si>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</si>
  <si>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</si>
  <si>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</si>
  <si>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</si>
  <si>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</si>
  <si>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</si>
  <si>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</si>
  <si>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</si>
  <si>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</si>
  <si>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</si>
  <si>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</si>
  <si>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</si>
  <si>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</si>
  <si>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</si>
  <si>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</si>
  <si>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</si>
  <si>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</si>
  <si>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</si>
  <si>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</si>
  <si>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</si>
  <si>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</si>
  <si>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</si>
  <si>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</si>
  <si>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</si>
  <si>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</si>
  <si>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</si>
  <si>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</si>
  <si>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</si>
  <si>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</si>
  <si>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</si>
  <si>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</si>
  <si>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</si>
  <si>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</si>
  <si>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</si>
  <si>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</si>
  <si>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</si>
  <si>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</si>
  <si>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</si>
  <si>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</si>
  <si>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</si>
  <si>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</si>
  <si>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</si>
  <si>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</si>
  <si>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</si>
  <si>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</si>
  <si>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</si>
  <si>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</si>
  <si>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</si>
  <si>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</si>
  <si>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</si>
  <si>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</si>
  <si>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</si>
  <si>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</si>
  <si>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</si>
  <si>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</si>
  <si>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</si>
  <si>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</si>
  <si>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</si>
  <si>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</si>
  <si>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</si>
  <si>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</si>
  <si>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</si>
  <si>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</si>
  <si>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</si>
  <si>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</si>
  <si>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</si>
  <si>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</si>
  <si>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</si>
  <si>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</si>
  <si>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</si>
  <si>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</si>
  <si>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</si>
  <si>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</si>
  <si>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</si>
  <si>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</si>
  <si>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</si>
  <si>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</si>
  <si>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</si>
  <si>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</si>
  <si>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</si>
  <si>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</si>
  <si>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</si>
  <si>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</si>
  <si>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</si>
  <si>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</si>
  <si>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</si>
  <si>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</si>
  <si>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</si>
  <si>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</si>
  <si>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</si>
  <si>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</si>
  <si>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</si>
  <si>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</si>
  <si>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</si>
  <si>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</si>
  <si>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</si>
  <si>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</si>
  <si>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</si>
  <si>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</si>
  <si>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</si>
  <si>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</si>
  <si>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</si>
  <si>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</si>
  <si>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</si>
  <si>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</si>
  <si>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</si>
  <si>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</si>
  <si>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</si>
  <si>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</si>
  <si>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</si>
  <si>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</si>
  <si>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</si>
  <si>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</si>
  <si>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</si>
  <si>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</si>
  <si>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</si>
  <si>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</si>
  <si>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</si>
  <si>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</si>
  <si>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</si>
  <si>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</si>
  <si>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</si>
  <si>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</si>
  <si>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</si>
  <si>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</si>
  <si>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</si>
  <si>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</si>
  <si>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</si>
  <si>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</si>
  <si>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</si>
  <si>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</si>
  <si>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</si>
  <si>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</si>
  <si>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</si>
  <si>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</si>
  <si>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</si>
  <si>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</si>
  <si>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</si>
  <si>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</si>
  <si>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</si>
  <si>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</si>
  <si>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</si>
  <si>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</si>
  <si>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</si>
  <si>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</si>
  <si>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</si>
  <si>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</si>
  <si>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</si>
  <si>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</si>
  <si>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</si>
  <si>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</si>
  <si>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</si>
  <si>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</si>
  <si>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</si>
  <si>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</si>
  <si>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</si>
  <si>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</si>
  <si>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</si>
  <si>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</si>
  <si>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</si>
  <si>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</si>
  <si>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</si>
  <si>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</si>
  <si>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</si>
  <si>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</si>
  <si>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</si>
  <si>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</si>
  <si>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</si>
  <si>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</si>
  <si>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</si>
  <si>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</si>
  <si>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</si>
  <si>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</si>
  <si>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</si>
  <si>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</si>
  <si>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</si>
  <si>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</si>
  <si>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</si>
  <si>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</si>
  <si>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</si>
  <si>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</si>
  <si>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</si>
  <si>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</si>
  <si>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</si>
  <si>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</si>
  <si>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</si>
  <si>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</si>
  <si>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</si>
  <si>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</si>
  <si>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</si>
  <si>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</si>
  <si>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</si>
  <si>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</si>
  <si>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</si>
  <si>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</si>
  <si>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</si>
  <si>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</si>
  <si>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</si>
  <si>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</si>
  <si>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</si>
  <si>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</si>
  <si>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</si>
  <si>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</si>
  <si>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</si>
  <si>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</si>
  <si>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</si>
  <si>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</si>
  <si>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</si>
  <si>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</si>
  <si>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</si>
  <si>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</si>
  <si>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</si>
  <si>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</si>
  <si>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</si>
  <si>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</si>
  <si>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</si>
  <si>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</si>
  <si>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</si>
  <si>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</si>
  <si>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</si>
  <si>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</si>
  <si>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</si>
  <si>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</si>
  <si>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</si>
  <si>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</si>
  <si>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</si>
  <si>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</si>
  <si>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</si>
  <si>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</si>
  <si>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</si>
  <si>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</si>
  <si>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</si>
  <si>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</si>
  <si>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</si>
  <si>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</si>
  <si>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</si>
  <si>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</si>
  <si>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</si>
  <si>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</si>
  <si>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</si>
  <si>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</si>
  <si>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</si>
  <si>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</si>
  <si>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</si>
  <si>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</si>
  <si>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</si>
  <si>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</si>
  <si>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</si>
  <si>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</si>
  <si>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</si>
  <si>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</si>
  <si>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</si>
  <si>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</si>
  <si>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</si>
  <si>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</si>
  <si>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</si>
  <si>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</si>
  <si>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</si>
  <si>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</si>
  <si>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</si>
  <si>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</si>
  <si>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</si>
  <si>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</si>
  <si>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</si>
  <si>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</si>
  <si>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</si>
  <si>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</si>
  <si>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</si>
  <si>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</si>
  <si>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</si>
  <si>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</si>
  <si>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</si>
  <si>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</si>
  <si>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</si>
  <si>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</si>
  <si>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</si>
  <si>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</si>
  <si>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</si>
  <si>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</si>
  <si>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</si>
  <si>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</si>
  <si>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</si>
  <si>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</si>
  <si>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</si>
  <si>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</si>
  <si>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</si>
  <si>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</si>
  <si>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</si>
  <si>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</si>
  <si>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</si>
  <si>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</si>
  <si>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</si>
  <si>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</si>
  <si>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</si>
  <si>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</si>
  <si>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</si>
  <si>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</si>
  <si>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</si>
  <si>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</si>
  <si>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</si>
  <si>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</si>
  <si>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</si>
  <si>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</si>
  <si>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</si>
  <si>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</si>
  <si>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</si>
  <si>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</si>
  <si>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</si>
  <si>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</si>
  <si>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</si>
  <si>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</si>
  <si>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</si>
  <si>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</si>
  <si>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</si>
  <si>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</si>
  <si>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</si>
  <si>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</si>
  <si>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</si>
  <si>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</si>
  <si>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</si>
  <si>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</si>
  <si>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</si>
  <si>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</si>
  <si>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</si>
  <si>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</si>
  <si>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</si>
  <si>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</si>
  <si>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</si>
  <si>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</si>
  <si>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</si>
  <si>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</si>
  <si>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</si>
  <si>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</si>
  <si>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</si>
  <si>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</si>
  <si>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</si>
  <si>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</si>
  <si>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</si>
  <si>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</si>
  <si>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</si>
  <si>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</si>
  <si>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</si>
  <si>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</si>
  <si>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</si>
  <si>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</si>
  <si>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</si>
  <si>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</si>
  <si>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</si>
  <si>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</si>
  <si>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</si>
  <si>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</si>
  <si>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</si>
  <si>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</si>
  <si>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</si>
  <si>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</si>
  <si>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</si>
  <si>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</si>
  <si>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</si>
  <si>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</si>
  <si>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</si>
  <si>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</si>
  <si>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</si>
  <si>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</si>
  <si>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</si>
  <si>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</si>
  <si>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</si>
  <si>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</si>
  <si>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</si>
  <si>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</si>
  <si>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</si>
  <si>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</si>
  <si>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</si>
  <si>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</si>
  <si>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</si>
  <si>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</si>
  <si>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</si>
  <si>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</si>
  <si>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</si>
  <si>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</si>
  <si>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</si>
  <si>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</si>
  <si>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</si>
  <si>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</si>
  <si>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</si>
  <si>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</si>
  <si>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</si>
  <si>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</si>
  <si>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</si>
  <si>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</si>
  <si>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</si>
  <si>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</si>
  <si>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</si>
  <si>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</si>
  <si>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</si>
  <si>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</si>
  <si>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</si>
  <si>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</si>
  <si>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</si>
  <si>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</si>
  <si>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</si>
  <si>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</si>
  <si>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</si>
  <si>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</si>
  <si>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</si>
  <si>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</si>
  <si>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</si>
  <si>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</si>
  <si>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</si>
  <si>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</si>
  <si>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</si>
  <si>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</si>
  <si>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</si>
  <si>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</si>
  <si>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</si>
  <si>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</si>
  <si>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</si>
  <si>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</si>
  <si>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</si>
  <si>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</si>
  <si>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</si>
  <si>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</si>
  <si>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</si>
  <si>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</si>
  <si>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</si>
  <si>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</si>
  <si>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</si>
  <si>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</si>
  <si>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</si>
  <si>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</si>
  <si>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</si>
  <si>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</si>
  <si>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</si>
  <si>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</si>
  <si>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</si>
  <si>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</si>
  <si>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</si>
  <si>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</si>
  <si>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</si>
  <si>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</si>
  <si>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</si>
  <si>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</si>
  <si>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</si>
  <si>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</si>
  <si>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</si>
  <si>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</si>
  <si>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</si>
  <si>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</si>
  <si>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</si>
  <si>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</si>
  <si>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</si>
  <si>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</si>
  <si>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</si>
  <si>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</si>
  <si>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</si>
  <si>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</si>
  <si>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</si>
  <si>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</si>
  <si>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</si>
  <si>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</si>
  <si>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</si>
  <si>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</si>
  <si>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</si>
  <si>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</si>
  <si>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</si>
  <si>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</si>
  <si>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</si>
  <si>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</si>
  <si>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</si>
  <si>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</si>
  <si>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</si>
  <si>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</si>
  <si>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</si>
  <si>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</si>
  <si>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</si>
  <si>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</si>
  <si>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</si>
  <si>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</si>
  <si>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</si>
  <si>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</si>
  <si>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</si>
  <si>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</si>
  <si>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</si>
  <si>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</si>
  <si>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</si>
  <si>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</si>
  <si>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</si>
  <si>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</si>
  <si>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</si>
  <si>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</si>
  <si>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</si>
  <si>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</si>
  <si>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</si>
  <si>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</si>
  <si>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</si>
  <si>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</si>
  <si>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</si>
  <si>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</si>
  <si>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</si>
  <si>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</si>
  <si>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</si>
  <si>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</si>
  <si>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</si>
  <si>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</si>
  <si>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</si>
  <si>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</si>
  <si>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</si>
  <si>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</si>
  <si>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</si>
  <si>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</si>
  <si>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</si>
  <si>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</si>
  <si>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</si>
  <si>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</si>
  <si>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</si>
  <si>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</si>
  <si>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</si>
  <si>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</si>
  <si>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</si>
  <si>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</si>
  <si>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</si>
  <si>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</si>
  <si>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</si>
  <si>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</si>
  <si>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</si>
  <si>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</si>
  <si>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</si>
  <si>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</si>
  <si>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</si>
  <si>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</si>
  <si>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</si>
  <si>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</si>
  <si>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</si>
  <si>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</si>
  <si>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</si>
  <si>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</si>
  <si>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</si>
  <si>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</si>
  <si>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</si>
  <si>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</si>
  <si>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</si>
  <si>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</si>
  <si>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</si>
  <si>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</si>
  <si>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</si>
  <si>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</si>
  <si>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</si>
  <si>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</si>
  <si>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</si>
  <si>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</si>
  <si>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</si>
  <si>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</si>
  <si>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</si>
  <si>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</si>
  <si>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</si>
  <si>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</si>
  <si>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</si>
  <si>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</si>
  <si>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</si>
  <si>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</si>
  <si>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</si>
  <si>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</si>
  <si>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</si>
  <si>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</si>
  <si>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</si>
  <si>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</si>
  <si>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</si>
  <si>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</si>
  <si>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</si>
  <si>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</si>
  <si>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</si>
  <si>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</si>
  <si>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</si>
  <si>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</si>
  <si>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</si>
  <si>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</si>
  <si>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</si>
  <si>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</si>
  <si>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</si>
  <si>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</si>
  <si>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</si>
  <si>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</si>
  <si>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</si>
  <si>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</si>
  <si>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</si>
  <si>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</si>
  <si>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</si>
  <si>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</si>
  <si>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</si>
  <si>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</si>
  <si>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</si>
  <si>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</si>
  <si>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</si>
  <si>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</si>
  <si>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</si>
  <si>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</si>
  <si>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</si>
  <si>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</si>
  <si>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</si>
  <si>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</si>
  <si>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</si>
  <si>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</si>
  <si>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</si>
  <si>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</si>
  <si>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</si>
  <si>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</si>
  <si>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</si>
  <si>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</si>
  <si>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</si>
  <si>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</si>
  <si>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</si>
  <si>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</si>
  <si>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</si>
  <si>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</si>
  <si>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</si>
  <si>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</si>
  <si>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</si>
  <si>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</si>
  <si>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</si>
  <si>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</si>
  <si>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</si>
  <si>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</si>
  <si>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</si>
  <si>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</si>
  <si>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</si>
  <si>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</si>
  <si>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</si>
  <si>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</si>
  <si>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</si>
  <si>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</si>
  <si>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</si>
  <si>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</si>
  <si>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</si>
  <si>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</si>
  <si>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</si>
  <si>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</si>
  <si>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</si>
  <si>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</si>
  <si>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</si>
  <si>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</si>
  <si>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</si>
  <si>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</si>
  <si>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</si>
  <si>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</si>
  <si>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</si>
  <si>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</si>
  <si>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</si>
  <si>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</si>
  <si>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</si>
  <si>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</si>
  <si>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</si>
  <si>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</si>
  <si>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</si>
  <si>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</si>
  <si>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</si>
  <si>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</si>
  <si>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</si>
  <si>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</si>
  <si>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</si>
  <si>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</si>
  <si>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</si>
  <si>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</si>
  <si>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</si>
  <si>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</si>
  <si>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</si>
  <si>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</si>
  <si>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</si>
  <si>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</si>
  <si>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</si>
  <si>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</si>
  <si>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</si>
  <si>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</si>
  <si>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</si>
  <si>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</si>
  <si>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</si>
  <si>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</si>
  <si>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</si>
  <si>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</si>
  <si>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</si>
  <si>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</si>
  <si>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</si>
  <si>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</si>
  <si>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</si>
  <si>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</si>
  <si>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</si>
  <si>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</si>
  <si>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</si>
  <si>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</si>
  <si>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</si>
  <si>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</si>
  <si>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</si>
  <si>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</si>
  <si>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</si>
  <si>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</si>
  <si>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</si>
  <si>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</si>
  <si>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</si>
  <si>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</si>
  <si>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</si>
  <si>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</si>
  <si>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</si>
  <si>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</si>
  <si>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</si>
  <si>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</si>
  <si>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</si>
  <si>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</si>
  <si>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</si>
  <si>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</si>
  <si>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</si>
  <si>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</si>
  <si>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</si>
  <si>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</si>
  <si>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</si>
  <si>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</si>
  <si>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</si>
  <si>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</si>
  <si>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</si>
  <si>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</si>
  <si>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</si>
  <si>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</si>
  <si>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</si>
  <si>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</si>
  <si>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</si>
  <si>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</si>
  <si>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</si>
  <si>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</si>
  <si>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</si>
  <si>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</si>
  <si>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</si>
  <si>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</si>
  <si>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</si>
  <si>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</si>
  <si>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</si>
  <si>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</si>
  <si>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</si>
  <si>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</si>
  <si>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</si>
  <si>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</si>
  <si>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</si>
  <si>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</si>
  <si>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</si>
  <si>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</si>
  <si>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</si>
  <si>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</si>
  <si>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</si>
  <si>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</si>
  <si>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</si>
  <si>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</si>
  <si>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</si>
  <si>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</si>
  <si>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</si>
  <si>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</si>
  <si>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</si>
  <si>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</si>
  <si>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</si>
  <si>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</si>
  <si>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</si>
  <si>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</si>
  <si>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</si>
  <si>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</si>
  <si>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</si>
  <si>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</si>
  <si>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</si>
  <si>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</si>
  <si>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</si>
  <si>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</si>
  <si>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</si>
  <si>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</si>
  <si>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</si>
  <si>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</si>
  <si>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</si>
  <si>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</si>
  <si>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</si>
  <si>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</si>
  <si>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</si>
  <si>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</si>
  <si>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</si>
  <si>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</si>
  <si>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</si>
  <si>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</si>
  <si>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</si>
  <si>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</si>
  <si>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</si>
  <si>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</si>
  <si>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</si>
  <si>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</si>
  <si>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</si>
  <si>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</si>
  <si>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</si>
  <si>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</si>
  <si>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</si>
  <si>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</si>
  <si>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</si>
  <si>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</si>
  <si>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</si>
  <si>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</si>
  <si>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</si>
  <si>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</si>
  <si>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</si>
  <si>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</si>
  <si>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</si>
  <si>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</si>
  <si>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</si>
  <si>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</si>
  <si>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</si>
  <si>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</si>
  <si>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</si>
  <si>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</si>
  <si>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</si>
  <si>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</si>
  <si>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</si>
  <si>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</si>
  <si>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</si>
  <si>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</si>
  <si>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</si>
  <si>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</si>
  <si>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</si>
  <si>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</si>
  <si>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</si>
  <si>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</si>
  <si>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</si>
  <si>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</si>
  <si>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</si>
  <si>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</si>
  <si>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</si>
  <si>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</si>
  <si>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</si>
  <si>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</si>
  <si>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</si>
  <si>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</si>
  <si>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</si>
  <si>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</si>
  <si>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</si>
  <si>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</si>
  <si>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</si>
  <si>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</si>
  <si>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</si>
  <si>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</si>
  <si>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</si>
  <si>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</si>
  <si>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</si>
  <si>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</si>
  <si>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</si>
  <si>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</si>
  <si>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</si>
  <si>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</si>
  <si>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</si>
  <si>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</si>
  <si>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</si>
  <si>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</si>
  <si>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</si>
  <si>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</si>
  <si>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</si>
  <si>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</si>
  <si>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</si>
  <si>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</si>
  <si>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</si>
  <si>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</si>
  <si>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</si>
  <si>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</si>
  <si>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</si>
  <si>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</si>
  <si>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</si>
  <si>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</si>
  <si>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</si>
  <si>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</si>
  <si>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</si>
  <si>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</si>
  <si>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</si>
  <si>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</si>
  <si>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</si>
  <si>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</si>
  <si>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</si>
  <si>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</si>
  <si>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</si>
  <si>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</si>
  <si>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</si>
  <si>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</si>
  <si>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</si>
  <si>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</si>
  <si>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</si>
  <si>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</si>
  <si>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</si>
  <si>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</si>
  <si>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</si>
  <si>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</si>
  <si>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</si>
  <si>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</si>
  <si>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</si>
  <si>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</si>
  <si>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</si>
  <si>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</si>
  <si>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</si>
  <si>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</si>
  <si>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</si>
  <si>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</si>
  <si>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</si>
  <si>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</si>
  <si>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</si>
  <si>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</si>
  <si>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</si>
  <si>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</si>
  <si>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</si>
  <si>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</si>
  <si>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</si>
  <si>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</si>
  <si>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</si>
  <si>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</si>
  <si>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</si>
  <si>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</si>
  <si>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</si>
  <si>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</si>
  <si>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</si>
  <si>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</si>
  <si>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</si>
  <si>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</si>
  <si>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</si>
  <si>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</si>
  <si>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</si>
  <si>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</si>
  <si>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</si>
  <si>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</si>
  <si>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</si>
  <si>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</si>
  <si>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</si>
  <si>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</si>
  <si>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</si>
  <si>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</si>
  <si>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</si>
  <si>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</si>
  <si>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</si>
  <si>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</si>
  <si>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</si>
  <si>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</si>
  <si>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</si>
  <si>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</si>
  <si>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</si>
  <si>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</si>
  <si>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</si>
  <si>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</si>
  <si>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</si>
  <si>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</si>
  <si>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</si>
  <si>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</si>
  <si>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</si>
  <si>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</si>
  <si>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</si>
  <si>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</si>
  <si>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</si>
  <si>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</si>
  <si>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</si>
  <si>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</si>
  <si>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</si>
  <si>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</si>
  <si>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</si>
  <si>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</si>
  <si>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</si>
  <si>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</si>
  <si>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</si>
  <si>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</si>
  <si>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</si>
  <si>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</si>
  <si>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</si>
  <si>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</si>
  <si>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</si>
  <si>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</si>
  <si>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</si>
  <si>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</si>
  <si>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</si>
  <si>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</si>
  <si>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</si>
  <si>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</si>
  <si>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</si>
  <si>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</si>
  <si>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</si>
  <si>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</si>
  <si>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</si>
  <si>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</si>
  <si>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</si>
  <si>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</si>
  <si>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</si>
  <si>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</si>
  <si>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</si>
  <si>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</si>
  <si>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</si>
  <si>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</si>
  <si>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</si>
  <si>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</si>
  <si>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</si>
  <si>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</si>
  <si>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</si>
  <si>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</si>
  <si>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</si>
  <si>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</si>
  <si>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</si>
  <si>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</si>
  <si>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</si>
  <si>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</si>
  <si>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</si>
  <si>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</si>
  <si>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</si>
  <si>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</si>
  <si>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</si>
  <si>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</si>
  <si>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</si>
  <si>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</si>
  <si>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</si>
  <si>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</si>
  <si>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</si>
  <si>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</si>
  <si>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</si>
  <si>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</si>
  <si>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</si>
  <si>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</si>
  <si>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</si>
  <si>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</si>
  <si>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</si>
  <si>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</si>
  <si>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</si>
  <si>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</si>
  <si>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</si>
  <si>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</si>
  <si>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</si>
  <si>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</si>
  <si>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</si>
  <si>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</si>
  <si>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</si>
  <si>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</si>
  <si>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</si>
  <si>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</si>
  <si>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</si>
  <si>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</si>
  <si>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</si>
  <si>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</si>
  <si>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</si>
  <si>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</si>
  <si>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</si>
  <si>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</si>
  <si>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</si>
  <si>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</si>
  <si>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</si>
  <si>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</si>
  <si>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</si>
  <si>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</si>
  <si>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</si>
  <si>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</si>
  <si>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</si>
  <si>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</si>
  <si>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</si>
  <si>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</si>
  <si>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</si>
  <si>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</si>
  <si>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</si>
  <si>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</si>
  <si>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</si>
  <si>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</si>
  <si>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</si>
  <si>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</si>
  <si>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</si>
  <si>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</si>
  <si>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</si>
  <si>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</si>
  <si>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</si>
  <si>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</si>
  <si>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</si>
  <si>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</si>
  <si>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</si>
  <si>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</si>
  <si>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</si>
  <si>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</si>
  <si>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</si>
  <si>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</si>
  <si>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</si>
  <si>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</si>
  <si>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</si>
  <si>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</si>
  <si>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</si>
  <si>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</si>
  <si>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</si>
  <si>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</si>
  <si>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</si>
  <si>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</si>
  <si>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</si>
  <si>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</si>
  <si>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</si>
  <si>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</si>
  <si>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</si>
  <si>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</si>
  <si>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</si>
  <si>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</si>
  <si>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</si>
  <si>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</si>
  <si>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</si>
  <si>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</si>
  <si>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</si>
  <si>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</si>
  <si>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</si>
  <si>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</si>
  <si>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</si>
  <si>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</si>
  <si>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</si>
  <si>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</si>
  <si>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</si>
  <si>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</si>
  <si>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</si>
  <si>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</si>
  <si>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</si>
  <si>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</si>
  <si>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</si>
  <si>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</si>
  <si>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</si>
  <si>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</si>
  <si>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</si>
  <si>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</si>
  <si>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</si>
  <si>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</si>
  <si>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</si>
  <si>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</si>
  <si>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</si>
  <si>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</si>
  <si>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</si>
  <si>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</si>
  <si>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</si>
  <si>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</si>
  <si>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</si>
  <si>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</si>
  <si>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</si>
  <si>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</si>
  <si>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</si>
  <si>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</si>
  <si>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</si>
  <si>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</si>
  <si>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</si>
  <si>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</si>
  <si>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</si>
  <si>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</si>
  <si>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</si>
  <si>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</si>
  <si>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</si>
  <si>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</si>
  <si>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</si>
  <si>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</si>
  <si>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</si>
  <si>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</si>
  <si>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</si>
  <si>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</si>
  <si>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</si>
  <si>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</si>
  <si>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</si>
  <si>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</si>
  <si>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</si>
  <si>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</si>
  <si>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</si>
  <si>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</si>
  <si>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</si>
  <si>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</si>
  <si>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</si>
  <si>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</si>
  <si>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</si>
  <si>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</si>
  <si>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</si>
  <si>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</si>
  <si>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</si>
  <si>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</si>
  <si>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</si>
  <si>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</si>
  <si>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</si>
  <si>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</si>
  <si>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</si>
  <si>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</si>
  <si>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</si>
  <si>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</si>
  <si>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</si>
  <si>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</si>
  <si>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</si>
  <si>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</si>
  <si>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</si>
  <si>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</si>
  <si>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</si>
  <si>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</si>
  <si>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</si>
  <si>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</si>
  <si>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</si>
  <si>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</si>
  <si>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</si>
  <si>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</si>
  <si>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</si>
  <si>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</si>
  <si>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</si>
  <si>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</si>
  <si>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</si>
  <si>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</si>
  <si>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</si>
  <si>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</si>
  <si>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</si>
  <si>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</si>
  <si>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</si>
  <si>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</si>
  <si>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</si>
  <si>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</si>
  <si>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</si>
  <si>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</si>
  <si>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</si>
  <si>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</si>
  <si>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</si>
  <si>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</si>
  <si>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</si>
  <si>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</si>
  <si>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</si>
  <si>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</si>
  <si>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</si>
  <si>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</si>
  <si>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</si>
  <si>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</si>
  <si>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</si>
  <si>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</si>
  <si>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</si>
  <si>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</si>
  <si>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</si>
  <si>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</si>
  <si>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</si>
  <si>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</si>
  <si>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</si>
  <si>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</si>
  <si>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</si>
  <si>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</si>
  <si>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</si>
  <si>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</si>
  <si>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</si>
  <si>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</si>
  <si>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</si>
  <si>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</si>
  <si>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</si>
  <si>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</si>
  <si>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</si>
  <si>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</si>
  <si>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</si>
  <si>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</si>
  <si>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</si>
  <si>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</si>
  <si>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</si>
  <si>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</si>
  <si>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</si>
  <si>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</si>
  <si>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</si>
  <si>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</si>
  <si>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</si>
  <si>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</si>
  <si>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</si>
  <si>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</si>
  <si>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</si>
  <si>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</si>
  <si>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</si>
  <si>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</si>
  <si>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</si>
  <si>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</si>
  <si>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</si>
  <si>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</si>
  <si>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</si>
  <si>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</si>
  <si>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</si>
  <si>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</si>
  <si>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</si>
  <si>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</si>
  <si>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</si>
  <si>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</si>
  <si>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</si>
  <si>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</si>
  <si>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</si>
  <si>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</si>
  <si>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</si>
  <si>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</si>
  <si>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</si>
  <si>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</si>
  <si>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</si>
  <si>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</si>
  <si>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</si>
  <si>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</si>
  <si>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</si>
  <si>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</si>
  <si>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</si>
  <si>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</si>
  <si>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</si>
  <si>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</si>
  <si>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</si>
  <si>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</si>
  <si>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</si>
  <si>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</si>
  <si>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</si>
  <si>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</si>
  <si>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</si>
  <si>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</si>
  <si>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</si>
  <si>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</si>
  <si>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</si>
  <si>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</si>
  <si>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</si>
  <si>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</si>
  <si>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</si>
  <si>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</si>
  <si>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</si>
  <si>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</si>
  <si>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</si>
  <si>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</si>
  <si>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</si>
  <si>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</si>
  <si>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</si>
  <si>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</si>
  <si>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</si>
  <si>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</si>
  <si>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</si>
  <si>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</si>
  <si>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</si>
  <si>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</si>
  <si>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</si>
  <si>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</si>
  <si>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</si>
  <si>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</si>
  <si>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</si>
  <si>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</si>
  <si>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</si>
  <si>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</si>
  <si>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</si>
  <si>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</si>
  <si>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</si>
  <si>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</si>
  <si>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</si>
  <si>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</si>
  <si>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</si>
  <si>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</si>
  <si>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</si>
  <si>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</si>
  <si>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</si>
  <si>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</si>
  <si>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</si>
  <si>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</si>
  <si>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</si>
  <si>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</si>
  <si>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</si>
  <si>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</si>
  <si>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</si>
  <si>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</si>
  <si>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</si>
  <si>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</si>
  <si>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</si>
  <si>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</si>
  <si>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</si>
  <si>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</si>
  <si>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</si>
  <si>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</si>
  <si>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</si>
  <si>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</si>
  <si>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</si>
  <si>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</si>
  <si>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</si>
  <si>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</si>
  <si>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</si>
  <si>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</si>
  <si>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</si>
  <si>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</si>
  <si>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</si>
  <si>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</si>
  <si>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</si>
  <si>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</si>
  <si>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</si>
  <si>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</si>
  <si>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</si>
  <si>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</si>
  <si>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</si>
  <si>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</si>
  <si>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</si>
  <si>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</si>
  <si>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</si>
  <si>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</si>
  <si>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</si>
  <si>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</si>
  <si>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</si>
  <si>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</si>
  <si>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</si>
  <si>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</si>
  <si>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</si>
  <si>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</si>
  <si>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</si>
  <si>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</si>
  <si>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</si>
  <si>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</si>
  <si>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</si>
  <si>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</si>
  <si>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</si>
  <si>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</si>
  <si>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</si>
  <si>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</si>
  <si>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</si>
  <si>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</si>
  <si>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</si>
  <si>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</si>
  <si>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</si>
  <si>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</si>
  <si>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</si>
  <si>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</si>
  <si>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</si>
  <si>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</si>
  <si>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</si>
  <si>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</si>
  <si>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</si>
  <si>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</si>
  <si>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</si>
  <si>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</si>
  <si>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</si>
  <si>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</si>
  <si>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</si>
  <si>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</si>
  <si>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</si>
  <si>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</si>
  <si>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</si>
  <si>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</si>
  <si>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</si>
  <si>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</si>
  <si>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</si>
  <si>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</si>
  <si>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</si>
  <si>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</si>
  <si>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</si>
  <si>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</si>
  <si>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</si>
  <si>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</si>
  <si>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</si>
  <si>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</si>
  <si>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</si>
  <si>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</si>
  <si>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</si>
  <si>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</si>
  <si>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</si>
  <si>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</si>
  <si>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</si>
  <si>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</si>
  <si>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</si>
  <si>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</si>
  <si>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</si>
  <si>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</si>
  <si>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</si>
  <si>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</si>
  <si>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</si>
  <si>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</si>
  <si>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</si>
  <si>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</si>
  <si>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</si>
  <si>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</si>
  <si>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</si>
  <si>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</si>
  <si>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</si>
  <si>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</si>
  <si>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</si>
  <si>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</si>
  <si>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</si>
  <si>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</si>
  <si>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</si>
  <si>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</si>
  <si>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</si>
  <si>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</si>
  <si>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</si>
  <si>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</si>
  <si>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</si>
  <si>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</si>
  <si>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</si>
  <si>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</si>
  <si>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</si>
  <si>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</si>
  <si>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</si>
  <si>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</si>
  <si>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</si>
  <si>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</si>
  <si>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</si>
  <si>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</si>
  <si>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</si>
  <si>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</si>
  <si>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</si>
  <si>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</si>
  <si>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</si>
  <si>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</si>
  <si>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</si>
  <si>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</si>
  <si>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</si>
  <si>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</si>
  <si>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</si>
  <si>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</si>
  <si>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</si>
  <si>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</si>
  <si>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</si>
  <si>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</si>
  <si>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</si>
  <si>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</si>
  <si>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</si>
  <si>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</si>
  <si>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</si>
  <si>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</si>
  <si>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</si>
  <si>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</si>
  <si>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</si>
  <si>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</si>
  <si>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</si>
  <si>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</si>
  <si>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</si>
  <si>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</si>
  <si>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</si>
  <si>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</si>
  <si>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</si>
  <si>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</si>
  <si>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</si>
  <si>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</si>
  <si>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</si>
  <si>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</si>
  <si>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</si>
  <si>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</si>
  <si>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</si>
  <si>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</si>
  <si>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</si>
  <si>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</si>
  <si>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</si>
  <si>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</si>
  <si>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</si>
  <si>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</si>
  <si>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</si>
  <si>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</si>
  <si>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</si>
  <si>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</si>
  <si>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</si>
  <si>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</si>
  <si>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</si>
  <si>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</si>
  <si>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</si>
  <si>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</si>
  <si>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</si>
  <si>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</si>
  <si>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</si>
  <si>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</si>
  <si>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</si>
  <si>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</si>
  <si>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</si>
  <si>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</si>
  <si>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</si>
  <si>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</si>
  <si>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</si>
  <si>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</si>
  <si>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</si>
  <si>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</si>
  <si>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</si>
  <si>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</si>
  <si>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</si>
  <si>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</si>
  <si>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</si>
  <si>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</si>
  <si>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</si>
  <si>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</si>
  <si>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</si>
  <si>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</si>
  <si>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</si>
  <si>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</si>
  <si>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</si>
  <si>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</si>
  <si>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</si>
  <si>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</si>
  <si>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</si>
  <si>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</si>
  <si>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</si>
  <si>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</si>
  <si>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</si>
  <si>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</si>
  <si>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</si>
  <si>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</si>
  <si>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</si>
  <si>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</si>
  <si>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</si>
  <si>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</si>
  <si>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</si>
  <si>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</si>
  <si>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</si>
  <si>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</si>
  <si>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</si>
  <si>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</si>
  <si>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</si>
  <si>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</si>
  <si>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</si>
  <si>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</si>
  <si>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</si>
  <si>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</si>
  <si>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</si>
  <si>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</si>
  <si>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</si>
  <si>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</si>
  <si>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</si>
  <si>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</si>
  <si>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</si>
  <si>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</si>
  <si>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</si>
  <si>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</si>
  <si>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</si>
  <si>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</si>
  <si>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</si>
  <si>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</si>
  <si>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</si>
  <si>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</si>
  <si>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</si>
  <si>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</si>
  <si>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</si>
  <si>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</si>
  <si>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</si>
  <si>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</si>
  <si>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</si>
  <si>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</si>
  <si>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</si>
  <si>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</si>
  <si>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</si>
  <si>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</si>
  <si>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</si>
  <si>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</si>
  <si>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</si>
  <si>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</si>
  <si>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</si>
  <si>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</si>
  <si>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</si>
  <si>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</si>
  <si>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</si>
  <si>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</si>
  <si>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</si>
  <si>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</si>
  <si>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</si>
  <si>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</si>
  <si>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</si>
  <si>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</si>
  <si>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</si>
  <si>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</si>
  <si>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</si>
  <si>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</si>
  <si>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</si>
  <si>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</si>
  <si>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</si>
  <si>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</si>
  <si>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</si>
  <si>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</si>
  <si>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</si>
  <si>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</si>
  <si>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</si>
  <si>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</si>
  <si>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</si>
  <si>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</si>
  <si>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</si>
  <si>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</si>
  <si>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</si>
  <si>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</si>
  <si>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</si>
  <si>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</si>
  <si>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</si>
  <si>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</si>
  <si>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</si>
  <si>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</si>
  <si>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</si>
  <si>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</si>
  <si>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</si>
  <si>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</si>
  <si>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</si>
  <si>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</si>
  <si>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</si>
  <si>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</si>
  <si>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</si>
  <si>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</si>
  <si>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</si>
  <si>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</si>
  <si>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</si>
  <si>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</si>
  <si>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</si>
  <si>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</si>
  <si>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</si>
  <si>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</si>
  <si>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</si>
  <si>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</si>
  <si>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</si>
  <si>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</si>
  <si>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</si>
  <si>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</si>
  <si>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</si>
  <si>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</si>
  <si>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</si>
  <si>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</si>
  <si>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</si>
  <si>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</si>
  <si>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</si>
  <si>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</si>
  <si>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</si>
  <si>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</si>
  <si>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</si>
  <si>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</si>
  <si>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</si>
  <si>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</si>
  <si>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</si>
  <si>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</si>
  <si>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</si>
  <si>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</si>
  <si>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</si>
  <si>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</si>
  <si>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</si>
  <si>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</si>
  <si>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</si>
  <si>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</si>
  <si>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</si>
  <si>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</si>
  <si>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</si>
  <si>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</si>
  <si>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</si>
  <si>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</si>
  <si>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</si>
  <si>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</si>
  <si>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</si>
  <si>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</si>
  <si>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</si>
  <si>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</si>
  <si>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</si>
  <si>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</si>
  <si>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</si>
  <si>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</si>
  <si>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</si>
  <si>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</si>
  <si>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</si>
  <si>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</si>
  <si>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</si>
  <si>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</si>
  <si>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</si>
  <si>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</si>
  <si>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</si>
  <si>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</si>
  <si>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</si>
  <si>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</si>
  <si>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</si>
  <si>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</si>
  <si>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</si>
  <si>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</si>
  <si>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</si>
  <si>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</si>
  <si>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</si>
  <si>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</si>
  <si>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</si>
  <si>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</si>
  <si>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</si>
  <si>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</si>
  <si>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</si>
  <si>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</si>
  <si>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</si>
  <si>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</si>
  <si>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</si>
  <si>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</si>
  <si>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</si>
  <si>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</si>
  <si>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</si>
  <si>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</si>
  <si>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</si>
  <si>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</si>
  <si>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</si>
  <si>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</si>
  <si>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</si>
  <si>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</si>
  <si>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</si>
  <si>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</si>
  <si>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</si>
  <si>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</si>
  <si>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</si>
  <si>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</si>
  <si>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</si>
  <si>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</si>
  <si>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</si>
  <si>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</si>
  <si>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</si>
  <si>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</si>
  <si>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</si>
  <si>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</si>
  <si>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</si>
  <si>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</si>
  <si>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</si>
  <si>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</si>
  <si>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</si>
  <si>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</si>
  <si>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</si>
  <si>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</si>
  <si>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</si>
  <si>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</si>
  <si>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</si>
  <si>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</si>
  <si>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</si>
  <si>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</si>
  <si>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</si>
  <si>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</si>
  <si>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</si>
  <si>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</si>
  <si>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</si>
  <si>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</si>
  <si>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</si>
  <si>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</si>
  <si>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</si>
  <si>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</si>
  <si>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</si>
  <si>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</si>
  <si>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</si>
  <si>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</si>
  <si>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</si>
  <si>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</si>
  <si>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</si>
  <si>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</si>
  <si>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</si>
  <si>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</si>
  <si>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</si>
  <si>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</si>
  <si>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</si>
  <si>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</si>
  <si>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</si>
  <si>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</si>
  <si>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</si>
  <si>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</si>
  <si>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</si>
  <si>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</si>
  <si>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</si>
  <si>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</si>
  <si>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</si>
  <si>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</si>
  <si>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</si>
  <si>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</si>
  <si>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</si>
  <si>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</si>
  <si>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</si>
  <si>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</si>
  <si>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</si>
  <si>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</si>
  <si>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</si>
  <si>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</si>
  <si>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</si>
  <si>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</si>
  <si>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</si>
  <si>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</si>
  <si>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</si>
  <si>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</si>
  <si>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</si>
  <si>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</si>
  <si>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</si>
  <si>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</si>
  <si>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</si>
  <si>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</si>
  <si>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</si>
  <si>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</si>
  <si>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</si>
  <si>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</si>
  <si>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</si>
  <si>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</si>
  <si>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</si>
  <si>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</si>
  <si>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</si>
  <si>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</si>
  <si>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</si>
  <si>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</si>
  <si>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</si>
  <si>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</si>
  <si>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</si>
  <si>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</si>
  <si>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</si>
  <si>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</si>
  <si>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</si>
  <si>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</si>
  <si>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</si>
  <si>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</si>
  <si>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</si>
  <si>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</si>
  <si>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</si>
  <si>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</si>
  <si>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</si>
  <si>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</si>
  <si>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</si>
  <si>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</si>
  <si>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</si>
  <si>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</si>
  <si>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</si>
  <si>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</si>
  <si>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</si>
  <si>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</si>
  <si>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</si>
  <si>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</si>
  <si>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</si>
  <si>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</si>
  <si>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</si>
  <si>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</si>
  <si>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</si>
  <si>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</si>
  <si>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</si>
  <si>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</si>
  <si>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</si>
  <si>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</si>
  <si>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</si>
  <si>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</si>
  <si>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</si>
  <si>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</si>
  <si>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</si>
  <si>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</si>
  <si>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</si>
  <si>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</si>
  <si>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</si>
  <si>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</si>
  <si>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</si>
  <si>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</si>
  <si>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</si>
  <si>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</si>
  <si>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</si>
  <si>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</si>
  <si>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</si>
  <si>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</si>
  <si>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</si>
  <si>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</si>
  <si>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</si>
  <si>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</si>
  <si>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</si>
  <si>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</si>
  <si>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</si>
  <si>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</si>
  <si>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</si>
  <si>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</si>
  <si>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</si>
  <si>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</si>
  <si>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</si>
  <si>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</si>
  <si>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</si>
  <si>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</si>
  <si>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</si>
  <si>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</si>
  <si>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</si>
  <si>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</si>
  <si>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</si>
  <si>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</si>
  <si>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</si>
  <si>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</si>
  <si>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</si>
  <si>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</si>
  <si>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</si>
  <si>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</si>
  <si>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</si>
  <si>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</si>
  <si>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</si>
  <si>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</si>
  <si>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</si>
  <si>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</si>
  <si>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</si>
  <si>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</si>
  <si>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</si>
  <si>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</si>
  <si>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</si>
  <si>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</si>
  <si>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</si>
  <si>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</si>
  <si>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</si>
  <si>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</si>
  <si>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</si>
  <si>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</si>
  <si>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</si>
  <si>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</si>
  <si>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</si>
  <si>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</si>
  <si>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</si>
  <si>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</si>
  <si>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</si>
  <si>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</si>
  <si>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</si>
  <si>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</si>
  <si>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</si>
  <si>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</si>
  <si>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</si>
  <si>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</si>
  <si>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</si>
  <si>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</si>
  <si>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</si>
  <si>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</si>
  <si>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</si>
  <si>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</si>
  <si>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</si>
  <si>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</si>
  <si>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</si>
  <si>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</si>
  <si>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</si>
  <si>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</si>
  <si>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</si>
  <si>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</si>
  <si>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</si>
  <si>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</si>
  <si>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</si>
  <si>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</si>
  <si>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</si>
  <si>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</si>
  <si>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</si>
  <si>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</si>
  <si>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</si>
  <si>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</si>
  <si>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</si>
  <si>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</si>
  <si>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</si>
  <si>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</si>
  <si>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</si>
  <si>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</si>
  <si>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</si>
  <si>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</si>
  <si>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</si>
  <si>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</si>
  <si>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</si>
  <si>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</si>
  <si>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</si>
  <si>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</si>
  <si>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</si>
  <si>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</si>
  <si>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</si>
  <si>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</si>
  <si>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</si>
  <si>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</si>
  <si>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</si>
  <si>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</si>
  <si>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</si>
  <si>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</si>
  <si>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</si>
  <si>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</si>
  <si>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</si>
  <si>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</si>
  <si>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</si>
  <si>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</si>
  <si>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</si>
  <si>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</si>
  <si>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</si>
  <si>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</si>
  <si>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</si>
  <si>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</si>
  <si>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</si>
  <si>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</si>
  <si>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</si>
  <si>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</si>
  <si>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</si>
  <si>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</si>
  <si>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</si>
  <si>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</si>
  <si>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</si>
  <si>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</si>
  <si>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</si>
  <si>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</si>
  <si>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</si>
  <si>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</si>
  <si>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</si>
  <si>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</si>
  <si>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</si>
  <si>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</si>
  <si>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</si>
  <si>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</si>
  <si>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</si>
  <si>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</si>
  <si>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</si>
  <si>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</si>
  <si>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</si>
  <si>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</si>
  <si>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</si>
  <si>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</si>
  <si>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</si>
  <si>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</si>
  <si>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</si>
  <si>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</si>
  <si>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</si>
  <si>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</si>
  <si>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</si>
  <si>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</si>
  <si>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</si>
  <si>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</si>
  <si>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</si>
  <si>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</si>
  <si>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</si>
  <si>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</si>
  <si>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</si>
  <si>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</si>
  <si>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</si>
  <si>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</si>
  <si>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</si>
  <si>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</si>
  <si>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</si>
  <si>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</si>
  <si>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</si>
  <si>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</si>
  <si>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</si>
  <si>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</si>
  <si>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</si>
  <si>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</si>
  <si>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</si>
  <si>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</si>
  <si>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</si>
  <si>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</si>
  <si>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</si>
  <si>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</si>
  <si>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</si>
  <si>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</si>
  <si>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</si>
  <si>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</si>
  <si>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</si>
  <si>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</si>
  <si>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</si>
  <si>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</si>
  <si>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</si>
  <si>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</si>
  <si>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</si>
  <si>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</si>
  <si>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</si>
  <si>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</si>
  <si>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</si>
  <si>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</si>
  <si>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</si>
  <si>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</si>
  <si>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</si>
  <si>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</si>
  <si>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</si>
  <si>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</si>
  <si>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</si>
  <si>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</si>
  <si>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</si>
  <si>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</si>
  <si>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</si>
  <si>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</si>
  <si>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</si>
  <si>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</si>
  <si>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</si>
  <si>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</si>
  <si>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</si>
  <si>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</si>
  <si>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</si>
  <si>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</si>
  <si>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</si>
  <si>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</si>
  <si>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</si>
  <si>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</si>
  <si>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</si>
  <si>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</si>
  <si>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</si>
  <si>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</si>
  <si>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</si>
  <si>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</si>
  <si>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</si>
  <si>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</si>
  <si>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</si>
  <si>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</si>
  <si>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</si>
  <si>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</si>
  <si>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</si>
  <si>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</si>
  <si>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</si>
  <si>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</si>
  <si>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</si>
  <si>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</si>
  <si>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</si>
  <si>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</si>
  <si>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</si>
  <si>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</si>
  <si>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</si>
  <si>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</si>
  <si>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</si>
  <si>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</si>
  <si>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</si>
  <si>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</si>
  <si>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</si>
  <si>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</si>
  <si>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</si>
  <si>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</si>
  <si>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</si>
  <si>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</si>
  <si>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</si>
  <si>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</si>
  <si>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</si>
  <si>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</si>
  <si>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</si>
  <si>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</si>
  <si>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</si>
  <si>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</si>
  <si>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</si>
  <si>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</si>
  <si>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</si>
  <si>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</si>
  <si>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</si>
  <si>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</si>
  <si>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</si>
  <si>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</si>
  <si>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</si>
  <si>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</si>
  <si>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</si>
  <si>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</si>
  <si>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</si>
  <si>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</si>
  <si>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</si>
  <si>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</si>
  <si>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</si>
  <si>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</si>
  <si>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</si>
  <si>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</si>
  <si>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</si>
  <si>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</si>
  <si>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</si>
  <si>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</si>
  <si>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</si>
  <si>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</si>
  <si>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</si>
  <si>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</si>
  <si>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</si>
  <si>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</si>
  <si>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</si>
  <si>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</si>
  <si>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</si>
  <si>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</si>
  <si>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</si>
  <si>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</si>
  <si>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</si>
  <si>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</si>
  <si>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</si>
  <si>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</si>
  <si>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</si>
  <si>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</si>
  <si>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</si>
  <si>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</si>
  <si>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</si>
  <si>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</si>
  <si>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</si>
  <si>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</si>
  <si>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</si>
  <si>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</si>
  <si>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</si>
  <si>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</si>
  <si>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</si>
  <si>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</si>
  <si>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</si>
  <si>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</si>
  <si>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</si>
  <si>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</si>
  <si>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</si>
  <si>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</si>
  <si>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</si>
  <si>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</si>
  <si>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</si>
  <si>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</si>
  <si>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</si>
  <si>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</si>
  <si>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</si>
  <si>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</si>
  <si>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</si>
  <si>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</si>
  <si>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</si>
  <si>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</si>
  <si>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</si>
  <si>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</si>
  <si>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</si>
  <si>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</si>
  <si>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</si>
  <si>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</si>
  <si>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</si>
  <si>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</si>
  <si>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</si>
  <si>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</si>
  <si>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</si>
  <si>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</si>
  <si>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</si>
  <si>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</si>
  <si>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</si>
  <si>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</si>
  <si>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</si>
  <si>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</si>
  <si>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</si>
  <si>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</si>
  <si>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</si>
  <si>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</si>
  <si>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</si>
  <si>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</si>
  <si>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</si>
  <si>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</si>
  <si>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</si>
  <si>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</si>
  <si>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</si>
  <si>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</si>
  <si>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</si>
  <si>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</si>
  <si>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</si>
  <si>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</si>
  <si>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</si>
  <si>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</si>
  <si>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</si>
  <si>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</si>
  <si>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</si>
  <si>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</si>
  <si>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</si>
  <si>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</si>
  <si>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</si>
  <si>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</si>
  <si>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</si>
  <si>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</si>
  <si>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</si>
  <si>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</si>
  <si>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</si>
  <si>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</si>
  <si>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</si>
  <si>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</si>
  <si>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</si>
  <si>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</si>
  <si>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</si>
  <si>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</si>
  <si>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</si>
  <si>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</si>
  <si>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</si>
  <si>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</si>
  <si>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</si>
  <si>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</si>
  <si>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</si>
  <si>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</si>
  <si>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</si>
  <si>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</si>
  <si>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</si>
  <si>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</si>
  <si>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</si>
  <si>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</si>
  <si>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</si>
  <si>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</si>
  <si>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</si>
  <si>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</si>
  <si>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</si>
  <si>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</si>
  <si>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</si>
  <si>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</si>
  <si>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</si>
  <si>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</si>
  <si>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</si>
  <si>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</si>
  <si>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</si>
  <si>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</si>
  <si>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</si>
  <si>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</si>
  <si>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</si>
  <si>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</si>
  <si>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</si>
  <si>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</si>
  <si>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</si>
  <si>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</si>
  <si>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</si>
  <si>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</si>
  <si>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</si>
  <si>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</si>
  <si>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</si>
  <si>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</si>
  <si>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</si>
  <si>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</si>
  <si>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</si>
  <si>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</si>
  <si>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</si>
  <si>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</si>
  <si>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</si>
  <si>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</si>
  <si>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</si>
  <si>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</si>
  <si>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</si>
  <si>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</si>
  <si>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</si>
  <si>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</si>
  <si>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</si>
  <si>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</si>
  <si>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</si>
  <si>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</si>
  <si>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</si>
  <si>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</si>
  <si>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</si>
  <si>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</si>
  <si>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</si>
  <si>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</si>
  <si>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</si>
  <si>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</si>
  <si>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</si>
  <si>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</si>
  <si>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</si>
  <si>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</si>
  <si>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</si>
  <si>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</si>
  <si>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</si>
  <si>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</si>
  <si>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</si>
  <si>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</si>
  <si>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</si>
  <si>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</si>
  <si>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</si>
  <si>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</si>
  <si>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</si>
  <si>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</si>
  <si>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</si>
  <si>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</si>
  <si>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</si>
  <si>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</si>
  <si>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</si>
  <si>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</si>
  <si>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</si>
  <si>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</si>
  <si>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</si>
  <si>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</si>
  <si>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</si>
  <si>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</si>
  <si>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</si>
  <si>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</si>
  <si>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</si>
  <si>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</si>
  <si>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</si>
  <si>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</si>
  <si>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</si>
  <si>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</si>
  <si>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</si>
  <si>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</si>
  <si>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</si>
  <si>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</si>
  <si>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</si>
  <si>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</si>
  <si>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</si>
  <si>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</si>
  <si>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</si>
  <si>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</si>
  <si>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</si>
  <si>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</si>
  <si>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</si>
  <si>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</si>
  <si>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</si>
  <si>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</si>
  <si>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</si>
  <si>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</si>
  <si>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</si>
  <si>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</si>
  <si>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</si>
  <si>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</si>
  <si>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</si>
  <si>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</si>
  <si>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</si>
  <si>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</si>
  <si>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</si>
  <si>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</si>
  <si>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</si>
  <si>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</si>
  <si>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</si>
  <si>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</si>
  <si>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</si>
  <si>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</si>
  <si>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</si>
  <si>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</si>
  <si>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</si>
  <si>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</si>
  <si>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</si>
  <si>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</si>
  <si>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</si>
  <si>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</si>
  <si>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</si>
  <si>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</si>
  <si>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</si>
  <si>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</si>
  <si>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</si>
  <si>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</si>
  <si>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</si>
  <si>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</si>
  <si>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</si>
  <si>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</si>
  <si>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</si>
  <si>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</si>
  <si>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</si>
  <si>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</si>
  <si>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</si>
  <si>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</si>
  <si>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</si>
  <si>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</si>
  <si>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</si>
  <si>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</si>
  <si>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</si>
  <si>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</si>
  <si>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</si>
  <si>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</si>
  <si>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</si>
  <si>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</si>
  <si>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</si>
  <si>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</si>
  <si>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</si>
  <si>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</si>
  <si>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</si>
  <si>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</si>
  <si>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</si>
  <si>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</si>
  <si>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</si>
  <si>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</si>
  <si>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</si>
  <si>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</si>
  <si>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</si>
  <si>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</si>
  <si>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</si>
  <si>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</si>
  <si>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</si>
  <si>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</si>
  <si>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</si>
  <si>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</si>
  <si>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</si>
  <si>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</si>
  <si>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</si>
  <si>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</si>
  <si>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</si>
  <si>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</si>
  <si>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</si>
  <si>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</si>
  <si>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</si>
  <si>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</si>
  <si>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</si>
  <si>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</si>
  <si>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</si>
  <si>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</si>
  <si>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</si>
  <si>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</si>
  <si>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</si>
  <si>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</si>
  <si>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</si>
  <si>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</si>
  <si>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</si>
  <si>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</si>
  <si>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</si>
  <si>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</si>
  <si>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</si>
  <si>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</si>
  <si>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</si>
  <si>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</si>
  <si>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</si>
  <si>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</si>
  <si>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</si>
  <si>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</si>
  <si>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</si>
  <si>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</si>
  <si>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</si>
  <si>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</si>
  <si>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</si>
  <si>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</si>
  <si>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</si>
  <si>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</si>
  <si>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</si>
  <si>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</si>
  <si>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</si>
  <si>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</si>
  <si>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</si>
  <si>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</si>
  <si>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</si>
  <si>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</si>
  <si>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</si>
  <si>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</si>
  <si>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</si>
  <si>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</si>
  <si>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</si>
  <si>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</si>
  <si>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</si>
  <si>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</si>
  <si>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</si>
  <si>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</si>
  <si>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</si>
  <si>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</si>
  <si>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</si>
  <si>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</si>
  <si>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</si>
  <si>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</si>
  <si>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</si>
  <si>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</si>
  <si>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</si>
  <si>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</si>
  <si>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</si>
  <si>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</si>
  <si>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</si>
  <si>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</si>
  <si>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</si>
  <si>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</si>
  <si>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</si>
  <si>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</si>
  <si>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</si>
  <si>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</si>
  <si>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</si>
  <si>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</si>
  <si>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</si>
  <si>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</si>
  <si>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</si>
  <si>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</si>
  <si>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</si>
  <si>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</si>
  <si>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</si>
  <si>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</si>
  <si>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</si>
  <si>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</si>
  <si>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</si>
  <si>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</si>
  <si>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</si>
  <si>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</si>
  <si>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</si>
  <si>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</si>
  <si>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</si>
  <si>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</si>
  <si>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</si>
  <si>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</si>
  <si>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</si>
  <si>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</si>
  <si>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</si>
  <si>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</si>
  <si>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</si>
  <si>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</si>
  <si>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</si>
  <si>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</si>
  <si>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</si>
  <si>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</si>
  <si>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</si>
  <si>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</si>
  <si>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</si>
  <si>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</si>
  <si>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</si>
  <si>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</si>
  <si>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</si>
  <si>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</si>
  <si>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</si>
  <si>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</si>
  <si>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</si>
  <si>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</si>
  <si>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</si>
  <si>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</si>
  <si>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</si>
  <si>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</si>
  <si>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</si>
  <si>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</si>
  <si>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</si>
  <si>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</si>
  <si>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</si>
  <si>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</si>
  <si>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</si>
  <si>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</si>
  <si>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</si>
  <si>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</si>
  <si>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</si>
  <si>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</si>
  <si>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</si>
  <si>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</si>
  <si>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</si>
  <si>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</si>
  <si>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</si>
  <si>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</si>
  <si>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</si>
  <si>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</si>
  <si>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</si>
  <si>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</si>
  <si>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</si>
  <si>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</si>
  <si>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</si>
  <si>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</si>
  <si>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</si>
  <si>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</si>
  <si>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</si>
  <si>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</si>
  <si>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</si>
  <si>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</si>
  <si>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</si>
  <si>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</si>
  <si>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</si>
  <si>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</si>
  <si>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</si>
  <si>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</si>
  <si>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</si>
  <si>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</si>
  <si>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</si>
  <si>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</si>
  <si>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</si>
  <si>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</si>
  <si>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</si>
  <si>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</si>
  <si>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</si>
  <si>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</si>
  <si>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</si>
  <si>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</si>
  <si>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</si>
  <si>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</si>
  <si>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</si>
  <si>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</si>
  <si>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</si>
  <si>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</si>
  <si>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</si>
  <si>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</si>
  <si>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</si>
  <si>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</si>
  <si>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</si>
  <si>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</si>
  <si>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</si>
  <si>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</si>
  <si>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</si>
  <si>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</si>
  <si>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</si>
  <si>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</si>
  <si>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</si>
  <si>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</si>
  <si>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</si>
  <si>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</si>
  <si>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</si>
  <si>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</si>
  <si>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</si>
  <si>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</si>
  <si>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</si>
  <si>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</si>
  <si>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</si>
  <si>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</si>
  <si>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</si>
  <si>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</si>
  <si>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</si>
  <si>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</si>
  <si>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</si>
  <si>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</si>
  <si>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</si>
  <si>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</si>
  <si>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</si>
  <si>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</si>
  <si>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</si>
  <si>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</si>
  <si>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</si>
  <si>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</si>
  <si>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</si>
  <si>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</si>
  <si>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</si>
  <si>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</si>
  <si>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</si>
  <si>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</si>
  <si>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</si>
  <si>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</si>
  <si>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</si>
  <si>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</si>
  <si>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</si>
  <si>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</si>
  <si>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</si>
  <si>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</si>
  <si>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</si>
  <si>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</si>
  <si>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</si>
  <si>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</si>
  <si>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</si>
  <si>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</si>
  <si>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</si>
  <si>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</si>
  <si>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</si>
  <si>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</si>
  <si>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</si>
  <si>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</si>
  <si>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</si>
  <si>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</si>
  <si>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</si>
  <si>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</si>
  <si>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</si>
  <si>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</si>
  <si>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</si>
  <si>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</si>
  <si>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</si>
  <si>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</si>
  <si>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</si>
  <si>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</si>
  <si>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</si>
  <si>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</si>
  <si>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</si>
  <si>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</si>
  <si>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</si>
  <si>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</si>
  <si>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</si>
  <si>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</si>
  <si>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</si>
  <si>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</si>
  <si>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</si>
  <si>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</si>
  <si>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</si>
  <si>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</si>
  <si>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</si>
  <si>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</si>
  <si>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</si>
  <si>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</si>
  <si>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</si>
  <si>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</si>
  <si>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</si>
  <si>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</si>
  <si>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</si>
  <si>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</si>
  <si>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</si>
  <si>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</si>
  <si>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</si>
  <si>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</si>
  <si>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</si>
  <si>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</si>
  <si>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</si>
  <si>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</si>
  <si>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</si>
  <si>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</si>
  <si>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</si>
  <si>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</si>
  <si>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</si>
  <si>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</si>
  <si>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</si>
  <si>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</si>
  <si>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</si>
  <si>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</si>
  <si>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</si>
  <si>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</si>
  <si>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</si>
  <si>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</si>
  <si>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</si>
  <si>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</si>
  <si>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</si>
  <si>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</si>
  <si>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</si>
  <si>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</si>
  <si>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</si>
  <si>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</si>
  <si>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</si>
  <si>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</si>
  <si>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</si>
  <si>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</si>
  <si>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</si>
  <si>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</si>
  <si>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</si>
  <si>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</si>
  <si>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</si>
  <si>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</si>
  <si>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</si>
  <si>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</si>
  <si>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</si>
  <si>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</si>
  <si>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</si>
  <si>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</si>
  <si>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</si>
  <si>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</si>
  <si>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</si>
  <si>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</si>
  <si>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</si>
  <si>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</si>
  <si>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</si>
  <si>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</si>
  <si>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</si>
  <si>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</si>
  <si>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</si>
  <si>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</si>
  <si>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</si>
  <si>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</si>
  <si>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</si>
  <si>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</si>
  <si>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</si>
  <si>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</si>
  <si>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</si>
  <si>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</si>
  <si>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</si>
  <si>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</si>
  <si>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</si>
  <si>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</si>
  <si>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</si>
  <si>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</si>
  <si>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</si>
  <si>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</si>
  <si>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</si>
  <si>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</si>
  <si>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</si>
  <si>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</si>
  <si>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</si>
  <si>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</si>
  <si>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</si>
  <si>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</si>
  <si>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</si>
  <si>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</si>
  <si>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</si>
  <si>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</si>
  <si>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</si>
  <si>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</si>
  <si>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</si>
  <si>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</si>
  <si>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</si>
  <si>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</si>
  <si>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</si>
  <si>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</si>
  <si>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</si>
  <si>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</si>
  <si>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</si>
  <si>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</si>
  <si>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</si>
  <si>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</si>
  <si>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</si>
  <si>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</si>
  <si>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</si>
  <si>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</si>
  <si>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</si>
  <si>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</si>
  <si>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</si>
  <si>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</si>
  <si>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</si>
  <si>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</si>
  <si>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</si>
  <si>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</si>
  <si>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</si>
  <si>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</si>
  <si>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</si>
  <si>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</si>
  <si>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</si>
  <si>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</si>
  <si>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</si>
  <si>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</si>
  <si>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</si>
  <si>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</si>
  <si>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</si>
  <si>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</si>
  <si>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</si>
  <si>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</si>
  <si>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</si>
  <si>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</si>
  <si>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</si>
  <si>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</si>
  <si>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</si>
  <si>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</si>
  <si>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</si>
  <si>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</si>
  <si>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</si>
  <si>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</si>
  <si>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</si>
  <si>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</si>
  <si>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</si>
  <si>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</si>
  <si>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</si>
  <si>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</si>
  <si>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</si>
  <si>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</si>
  <si>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</si>
  <si>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</si>
  <si>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</si>
  <si>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</si>
  <si>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</si>
  <si>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</si>
  <si>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</si>
  <si>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</si>
  <si>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</si>
  <si>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</si>
  <si>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</si>
  <si>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</si>
  <si>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</si>
  <si>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</si>
  <si>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</si>
  <si>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</si>
  <si>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</si>
  <si>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</si>
  <si>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</si>
  <si>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</si>
  <si>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</si>
  <si>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</si>
  <si>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</si>
  <si>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</si>
  <si>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</si>
  <si>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</si>
  <si>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</si>
  <si>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</si>
  <si>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</si>
  <si>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</si>
  <si>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</si>
  <si>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</si>
  <si>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</si>
  <si>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</si>
  <si>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</si>
  <si>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</si>
  <si>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</si>
  <si>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</si>
  <si>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</si>
  <si>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</si>
  <si>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</si>
  <si>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</si>
  <si>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</si>
  <si>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</si>
  <si>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</si>
  <si>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</si>
  <si>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</si>
  <si>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</si>
  <si>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</si>
  <si>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</si>
  <si>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</si>
  <si>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</si>
  <si>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</si>
  <si>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</si>
  <si>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</si>
  <si>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</si>
  <si>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</si>
  <si>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</si>
  <si>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</si>
  <si>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</si>
  <si>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</si>
  <si>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</si>
  <si>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</si>
  <si>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</si>
  <si>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</si>
  <si>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</si>
  <si>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</si>
  <si>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</si>
  <si>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</si>
  <si>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</si>
  <si>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</si>
  <si>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</si>
  <si>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</si>
  <si>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</si>
  <si>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</si>
  <si>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</si>
  <si>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</si>
  <si>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</si>
  <si>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</si>
  <si>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</si>
  <si>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</si>
  <si>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</si>
  <si>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</si>
  <si>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</si>
  <si>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</si>
  <si>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</si>
  <si>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</si>
  <si>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</si>
  <si>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</si>
  <si>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</si>
  <si>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</si>
  <si>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</si>
  <si>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</si>
  <si>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</si>
  <si>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</si>
  <si>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</si>
  <si>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</si>
  <si>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</si>
  <si>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</si>
  <si>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</si>
  <si>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</si>
  <si>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</si>
  <si>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</si>
  <si>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</si>
  <si>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</si>
  <si>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</si>
  <si>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</si>
  <si>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</si>
  <si>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</si>
  <si>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</si>
  <si>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</si>
  <si>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</si>
  <si>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</si>
  <si>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</si>
  <si>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</si>
  <si>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</si>
  <si>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</si>
  <si>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</si>
  <si>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</si>
  <si>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</si>
  <si>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</si>
  <si>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</si>
  <si>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</si>
  <si>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</si>
  <si>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</si>
  <si>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</si>
  <si>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</si>
  <si>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</si>
  <si>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</si>
  <si>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</si>
  <si>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</si>
  <si>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</si>
  <si>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</si>
  <si>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</si>
  <si>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</si>
  <si>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</si>
  <si>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</si>
  <si>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</si>
  <si>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</si>
  <si>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</si>
  <si>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</si>
  <si>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</si>
  <si>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</si>
  <si>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</si>
  <si>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</si>
  <si>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</si>
  <si>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</si>
  <si>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</si>
  <si>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</si>
  <si>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</si>
  <si>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</si>
  <si>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</si>
  <si>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</si>
  <si>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</si>
  <si>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</si>
  <si>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</si>
  <si>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</si>
  <si>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</si>
  <si>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</si>
  <si>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</si>
  <si>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</si>
  <si>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</si>
  <si>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</si>
  <si>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</si>
  <si>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</si>
  <si>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</si>
  <si>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</si>
  <si>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</si>
  <si>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</si>
  <si>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</si>
  <si>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</si>
  <si>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</si>
  <si>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</si>
  <si>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</si>
  <si>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</si>
  <si>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</si>
  <si>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</si>
  <si>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</si>
  <si>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</si>
  <si>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</si>
  <si>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</si>
  <si>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</si>
  <si>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</si>
  <si>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</si>
  <si>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</si>
  <si>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</si>
  <si>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</si>
  <si>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</si>
  <si>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</si>
  <si>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</si>
  <si>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</si>
  <si>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</si>
  <si>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</si>
  <si>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</si>
  <si>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</si>
  <si>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</si>
  <si>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</si>
  <si>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</si>
  <si>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</si>
  <si>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</si>
  <si>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</si>
  <si>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</si>
  <si>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</si>
  <si>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</si>
  <si>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</si>
  <si>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</si>
  <si>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</si>
  <si>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</si>
  <si>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</si>
  <si>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</si>
  <si>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</si>
  <si>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</si>
  <si>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</si>
  <si>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</si>
  <si>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</si>
  <si>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</si>
  <si>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</si>
  <si>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</si>
  <si>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</si>
  <si>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</si>
  <si>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</si>
  <si>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</si>
  <si>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</si>
  <si>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</si>
  <si>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</si>
  <si>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</si>
  <si>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</si>
  <si>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</si>
  <si>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</si>
  <si>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</si>
  <si>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</si>
  <si>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</si>
  <si>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</si>
  <si>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</si>
  <si>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</si>
  <si>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</si>
  <si>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</si>
  <si>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</si>
  <si>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</si>
  <si>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</si>
  <si>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</si>
  <si>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</si>
  <si>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</si>
  <si>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</si>
  <si>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</si>
  <si>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</si>
  <si>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</si>
  <si>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</si>
  <si>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</si>
  <si>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</si>
  <si>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</si>
  <si>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</si>
  <si>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</si>
  <si>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</si>
  <si>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</si>
  <si>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</si>
  <si>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</si>
  <si>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</si>
  <si>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</si>
  <si>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</si>
  <si>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</si>
  <si>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</si>
  <si>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</si>
  <si>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</si>
  <si>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</si>
  <si>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</si>
  <si>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</si>
  <si>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</si>
  <si>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</si>
  <si>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</si>
  <si>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</si>
  <si>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</si>
  <si>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</si>
  <si>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</si>
  <si>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</si>
  <si>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</si>
  <si>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</si>
  <si>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</si>
  <si>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</si>
  <si>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</si>
  <si>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</si>
  <si>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</si>
  <si>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</si>
  <si>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</si>
  <si>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</si>
  <si>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</si>
  <si>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</si>
  <si>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</si>
  <si>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</si>
  <si>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</si>
  <si>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</si>
  <si>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</si>
  <si>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</si>
  <si>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</si>
  <si>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</si>
  <si>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</si>
  <si>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</si>
  <si>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</si>
  <si>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</si>
  <si>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</si>
  <si>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</si>
  <si>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</si>
  <si>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</si>
  <si>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</si>
  <si>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</si>
  <si>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</si>
  <si>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</si>
  <si>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</si>
  <si>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</si>
  <si>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</si>
  <si>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</si>
  <si>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</si>
  <si>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</si>
  <si>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</si>
  <si>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</si>
  <si>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</si>
  <si>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</si>
  <si>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</si>
  <si>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</si>
  <si>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</si>
  <si>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</si>
  <si>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</si>
  <si>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</si>
  <si>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</si>
  <si>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</si>
  <si>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</si>
  <si>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</si>
  <si>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</si>
  <si>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</si>
  <si>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</si>
  <si>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</si>
  <si>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</si>
  <si>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</si>
  <si>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</si>
  <si>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</si>
  <si>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</si>
  <si>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</si>
  <si>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</si>
  <si>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</si>
  <si>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</si>
  <si>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</si>
  <si>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</si>
  <si>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</si>
  <si>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</si>
  <si>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</si>
  <si>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</si>
  <si>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</si>
  <si>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</si>
  <si>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</si>
  <si>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</si>
  <si>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</si>
  <si>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</si>
  <si>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</si>
  <si>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</si>
  <si>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</si>
  <si>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</si>
  <si>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</si>
  <si>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</si>
  <si>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</si>
  <si>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</si>
  <si>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</si>
  <si>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</si>
  <si>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</si>
  <si>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</si>
  <si>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</si>
  <si>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</si>
  <si>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</si>
  <si>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</si>
  <si>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</si>
  <si>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</si>
  <si>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</si>
  <si>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</si>
  <si>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</si>
  <si>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</si>
  <si>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</si>
  <si>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</si>
  <si>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</si>
  <si>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</si>
  <si>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</si>
  <si>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</si>
  <si>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</si>
  <si>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</si>
  <si>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</si>
  <si>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</si>
  <si>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</si>
  <si>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</si>
  <si>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</si>
  <si>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</si>
  <si>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</si>
  <si>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</si>
  <si>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</si>
  <si>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</si>
  <si>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</si>
  <si>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</si>
  <si>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</si>
  <si>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</si>
  <si>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</si>
  <si>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</si>
  <si>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</si>
  <si>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</si>
  <si>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</si>
  <si>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</si>
  <si>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</si>
  <si>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</si>
  <si>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</si>
  <si>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</si>
  <si>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</si>
  <si>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</si>
  <si>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</si>
  <si>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</si>
  <si>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</si>
  <si>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</si>
  <si>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</si>
  <si>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</si>
  <si>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</si>
  <si>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</si>
  <si>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</si>
  <si>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</si>
  <si>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</si>
  <si>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</si>
  <si>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</si>
  <si>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</si>
  <si>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</si>
  <si>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</si>
  <si>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</si>
  <si>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</si>
  <si>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</si>
  <si>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</si>
  <si>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</si>
  <si>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</si>
  <si>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</si>
  <si>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</si>
  <si>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</si>
  <si>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</si>
  <si>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</si>
  <si>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</si>
  <si>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</si>
  <si>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</si>
  <si>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</si>
  <si>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</si>
  <si>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</si>
  <si>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</si>
  <si>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</si>
  <si>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</si>
  <si>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</si>
  <si>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</si>
  <si>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</si>
  <si>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</si>
  <si>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</si>
  <si>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</si>
  <si>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</si>
  <si>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</si>
  <si>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</si>
  <si>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</si>
  <si>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</si>
  <si>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</si>
  <si>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</si>
  <si>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</si>
  <si>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</si>
  <si>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</si>
  <si>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</si>
  <si>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</si>
  <si>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</si>
  <si>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</si>
  <si>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</si>
  <si>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</si>
  <si>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</si>
  <si>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</si>
  <si>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</si>
  <si>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</si>
  <si>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</si>
  <si>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</si>
  <si>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</si>
  <si>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</si>
  <si>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</si>
  <si>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</si>
  <si>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</si>
  <si>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</si>
  <si>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</si>
  <si>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</si>
  <si>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</si>
  <si>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</si>
  <si>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</si>
  <si>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</si>
  <si>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</si>
  <si>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</si>
  <si>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</si>
  <si>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</si>
  <si>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</si>
  <si>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</si>
  <si>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</si>
  <si>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</si>
  <si>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</si>
  <si>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</si>
  <si>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</si>
  <si>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</si>
  <si>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</si>
  <si>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</si>
  <si>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</si>
  <si>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</si>
  <si>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</si>
  <si>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</si>
  <si>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</si>
  <si>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</si>
  <si>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</si>
  <si>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</si>
  <si>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</si>
  <si>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</si>
  <si>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</si>
  <si>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</si>
  <si>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</si>
  <si>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</si>
  <si>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</si>
  <si>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</si>
  <si>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</si>
  <si>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</si>
  <si>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</si>
  <si>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</si>
  <si>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</si>
  <si>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</si>
  <si>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</si>
  <si>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</si>
  <si>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</si>
  <si>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</si>
  <si>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</si>
  <si>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</si>
  <si>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</si>
  <si>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</si>
  <si>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</si>
  <si>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</si>
  <si>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</si>
  <si>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</si>
  <si>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</si>
  <si>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</si>
  <si>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</si>
  <si>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</si>
  <si>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</si>
  <si>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</si>
  <si>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</si>
  <si>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</si>
  <si>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</si>
  <si>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</si>
  <si>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</si>
  <si>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</si>
  <si>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</si>
  <si>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</si>
  <si>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</si>
  <si>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</si>
  <si>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</si>
  <si>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</si>
  <si>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</si>
  <si>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</si>
  <si>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</si>
  <si>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</si>
  <si>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</si>
  <si>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</si>
  <si>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</si>
  <si>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</si>
  <si>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</si>
  <si>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</si>
  <si>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</si>
  <si>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</si>
  <si>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</si>
  <si>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</si>
  <si>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</si>
  <si>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</si>
  <si>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</si>
  <si>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</si>
  <si>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</si>
  <si>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</si>
  <si>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</si>
  <si>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</si>
  <si>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</si>
  <si>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</si>
  <si>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</si>
  <si>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</si>
  <si>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</si>
  <si>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</si>
  <si>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</si>
  <si>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</si>
  <si>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</si>
  <si>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</si>
  <si>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</si>
  <si>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</si>
  <si>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</si>
  <si>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</si>
  <si>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</si>
  <si>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</si>
  <si>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</si>
  <si>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</si>
  <si>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</si>
  <si>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</si>
  <si>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</si>
  <si>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</si>
  <si>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</si>
  <si>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</si>
  <si>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</si>
  <si>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</si>
  <si>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</si>
  <si>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</si>
  <si>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</si>
  <si>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</si>
  <si>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</si>
  <si>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</si>
  <si>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</si>
  <si>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</si>
  <si>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</si>
  <si>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</si>
  <si>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</si>
  <si>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</si>
  <si>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</si>
  <si>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</si>
  <si>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</si>
  <si>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</si>
  <si>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</si>
  <si>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</si>
  <si>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</si>
  <si>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</si>
  <si>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</si>
  <si>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</si>
  <si>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</si>
  <si>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</si>
  <si>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</si>
  <si>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</si>
  <si>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</si>
  <si>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</si>
  <si>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</si>
  <si>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</si>
  <si>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</si>
  <si>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</si>
  <si>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</si>
  <si>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</si>
  <si>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</si>
  <si>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</si>
  <si>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</si>
  <si>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</si>
  <si>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</si>
  <si>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</si>
  <si>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</si>
  <si>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</si>
  <si>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</si>
  <si>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</si>
  <si>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</si>
  <si>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</si>
  <si>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</si>
  <si>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</si>
  <si>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</si>
  <si>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</si>
  <si>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</si>
  <si>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</si>
  <si>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</si>
  <si>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</si>
  <si>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</si>
  <si>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</si>
  <si>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</si>
  <si>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</si>
  <si>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</si>
  <si>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</si>
  <si>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</si>
  <si>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</si>
  <si>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</si>
  <si>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</si>
  <si>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</si>
  <si>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</si>
  <si>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</si>
  <si>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</si>
  <si>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</si>
  <si>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</si>
  <si>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</si>
  <si>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</si>
  <si>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</si>
  <si>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</si>
  <si>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</si>
  <si>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</si>
  <si>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</si>
  <si>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</si>
  <si>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</si>
  <si>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</si>
  <si>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</si>
  <si>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</si>
  <si>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</si>
  <si>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</si>
  <si>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</si>
  <si>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</si>
  <si>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</si>
  <si>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</si>
  <si>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</si>
  <si>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</si>
  <si>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</si>
  <si>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</si>
  <si>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</si>
  <si>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</si>
  <si>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</si>
  <si>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</si>
  <si>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</si>
  <si>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</si>
  <si>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</si>
  <si>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</si>
  <si>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</si>
  <si>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</si>
  <si>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</si>
  <si>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</si>
  <si>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</si>
  <si>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</si>
  <si>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</si>
  <si>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</si>
  <si>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</si>
  <si>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</si>
  <si>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</si>
  <si>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</si>
  <si>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</si>
  <si>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</si>
  <si>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</si>
  <si>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</si>
  <si>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</si>
  <si>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</si>
  <si>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</si>
  <si>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</si>
  <si>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</si>
  <si>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</si>
  <si>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</si>
  <si>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</si>
  <si>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</si>
  <si>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</si>
  <si>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</si>
  <si>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</si>
  <si>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</si>
  <si>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</si>
  <si>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</si>
  <si>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</si>
  <si>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</si>
  <si>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</si>
  <si>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</si>
  <si>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</si>
  <si>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</si>
  <si>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</si>
  <si>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</si>
  <si>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</si>
  <si>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</si>
  <si>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</si>
  <si>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</si>
  <si>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</si>
  <si>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</si>
  <si>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</si>
  <si>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</si>
  <si>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</si>
  <si>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</si>
  <si>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</si>
  <si>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</si>
  <si>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</si>
  <si>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</si>
  <si>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</si>
  <si>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</si>
  <si>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</si>
  <si>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</si>
  <si>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</si>
  <si>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</si>
  <si>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</si>
  <si>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</si>
  <si>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</si>
  <si>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</si>
  <si>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</si>
  <si>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</si>
  <si>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</si>
  <si>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</si>
  <si>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</si>
  <si>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</si>
  <si>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</si>
  <si>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</si>
  <si>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</si>
  <si>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</si>
  <si>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</si>
  <si>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</si>
  <si>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</si>
  <si>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</si>
  <si>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</si>
  <si>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</si>
  <si>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</si>
  <si>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</si>
  <si>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</si>
  <si>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</si>
  <si>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</si>
  <si>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</si>
  <si>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</si>
  <si>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</si>
  <si>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</si>
  <si>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</si>
  <si>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</si>
  <si>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</si>
  <si>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</si>
  <si>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</si>
  <si>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</si>
  <si>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</si>
  <si>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</si>
  <si>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</si>
  <si>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</si>
  <si>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</si>
  <si>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</si>
  <si>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</si>
  <si>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</si>
  <si>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</si>
  <si>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</si>
  <si>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</si>
  <si>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</si>
  <si>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</si>
  <si>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</si>
  <si>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</si>
  <si>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</si>
  <si>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</si>
  <si>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</si>
  <si>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</si>
  <si>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</si>
  <si>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</si>
  <si>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</si>
  <si>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</si>
  <si>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</si>
  <si>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</si>
  <si>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</si>
  <si>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</si>
  <si>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</si>
  <si>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</si>
  <si>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</si>
  <si>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</si>
  <si>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</si>
  <si>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</si>
  <si>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</si>
  <si>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</si>
  <si>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</si>
  <si>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</si>
  <si>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</si>
  <si>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</si>
  <si>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</si>
  <si>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</si>
  <si>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</si>
  <si>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</si>
  <si>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</si>
  <si>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</si>
  <si>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</si>
  <si>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</si>
  <si>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</si>
  <si>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</si>
  <si>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</si>
  <si>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</si>
  <si>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</si>
  <si>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</si>
  <si>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</si>
  <si>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</si>
  <si>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</si>
  <si>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</si>
  <si>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</si>
  <si>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</si>
  <si>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</si>
  <si>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</si>
  <si>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</si>
  <si>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</si>
  <si>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</si>
  <si>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</si>
  <si>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</si>
  <si>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</si>
  <si>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</si>
  <si>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</si>
  <si>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</si>
  <si>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</si>
  <si>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</si>
  <si>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</si>
  <si>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</si>
  <si>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</si>
  <si>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</si>
  <si>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</si>
  <si>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</si>
  <si>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</si>
  <si>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</si>
  <si>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</si>
  <si>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</si>
  <si>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</si>
  <si>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</si>
  <si>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</si>
  <si>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</si>
  <si>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</si>
  <si>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</si>
  <si>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</si>
  <si>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</si>
  <si>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</si>
  <si>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</si>
  <si>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</si>
  <si>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</si>
  <si>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</si>
  <si>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</si>
  <si>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</si>
  <si>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</si>
  <si>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</si>
  <si>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</si>
  <si>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</si>
  <si>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</si>
  <si>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</si>
  <si>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</si>
  <si>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</si>
  <si>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</si>
  <si>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</si>
  <si>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</si>
  <si>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</si>
  <si>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</si>
  <si>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</si>
  <si>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</si>
  <si>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</si>
  <si>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</si>
  <si>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</si>
  <si>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</si>
  <si>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</si>
  <si>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</si>
  <si>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</si>
  <si>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</si>
  <si>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</si>
  <si>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</si>
  <si>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</si>
  <si>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</si>
  <si>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</si>
  <si>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</si>
  <si>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</si>
  <si>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</si>
  <si>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</si>
  <si>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</si>
  <si>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</si>
  <si>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</si>
  <si>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</si>
  <si>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</si>
  <si>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</si>
  <si>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</si>
  <si>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</si>
  <si>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</si>
  <si>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</si>
  <si>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</si>
  <si>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</si>
  <si>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</si>
  <si>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</si>
  <si>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</si>
  <si>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</si>
  <si>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</si>
  <si>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</si>
  <si>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</si>
  <si>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</si>
  <si>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</si>
  <si>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</si>
  <si>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</si>
  <si>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</si>
  <si>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</si>
  <si>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</si>
  <si>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</si>
  <si>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</si>
  <si>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</si>
  <si>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</si>
  <si>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</si>
  <si>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</si>
  <si>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</si>
  <si>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</si>
  <si>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</si>
  <si>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</si>
  <si>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</si>
  <si>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</si>
  <si>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</si>
  <si>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</si>
  <si>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</si>
  <si>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</si>
  <si>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</si>
  <si>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</si>
  <si>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</si>
  <si>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</si>
  <si>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</si>
  <si>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</si>
  <si>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</si>
  <si>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</si>
  <si>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</si>
  <si>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</si>
  <si>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</si>
  <si>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</si>
  <si>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</si>
  <si>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</si>
  <si>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</si>
  <si>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</si>
  <si>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</si>
  <si>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</si>
  <si>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</si>
  <si>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</si>
  <si>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</si>
  <si>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</si>
  <si>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</si>
  <si>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</si>
  <si>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</si>
  <si>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</si>
  <si>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</si>
  <si>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</si>
  <si>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</si>
  <si>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</si>
  <si>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</si>
  <si>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</si>
  <si>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</si>
  <si>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</si>
  <si>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</si>
  <si>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</si>
  <si>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</si>
  <si>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</si>
  <si>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</si>
  <si>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</si>
  <si>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</si>
  <si>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</si>
  <si>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</si>
  <si>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</si>
  <si>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</si>
  <si>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</si>
  <si>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</si>
  <si>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</si>
  <si>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</si>
  <si>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</si>
  <si>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</si>
  <si>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</si>
  <si>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</si>
  <si>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</si>
  <si>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</si>
  <si>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</si>
  <si>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</si>
  <si>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</si>
  <si>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</si>
  <si>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</si>
  <si>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</si>
  <si>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</si>
  <si>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</si>
  <si>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</si>
  <si>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</si>
  <si>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</si>
  <si>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</si>
  <si>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</si>
  <si>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</si>
  <si>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</si>
  <si>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</si>
  <si>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</si>
  <si>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</si>
  <si>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</si>
  <si>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</si>
  <si>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</si>
  <si>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</si>
  <si>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</si>
  <si>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</si>
  <si>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</si>
  <si>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</si>
  <si>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</si>
  <si>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</si>
  <si>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</si>
  <si>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</si>
  <si>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</si>
  <si>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</si>
  <si>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</si>
  <si>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</si>
  <si>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</si>
  <si>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</si>
  <si>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</si>
  <si>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</si>
  <si>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</si>
  <si>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</si>
  <si>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</si>
  <si>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</si>
  <si>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</si>
  <si>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</si>
  <si>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</si>
  <si>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</si>
  <si>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</si>
  <si>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</si>
  <si>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</si>
  <si>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</si>
  <si>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</si>
  <si>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</si>
  <si>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</si>
  <si>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</si>
  <si>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</si>
  <si>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</si>
  <si>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</si>
  <si>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</si>
  <si>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</si>
  <si>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</si>
  <si>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</si>
  <si>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</si>
  <si>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</si>
  <si>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</si>
  <si>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</si>
  <si>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</si>
  <si>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</si>
  <si>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</si>
  <si>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</si>
  <si>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</si>
  <si>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</si>
  <si>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</si>
  <si>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</si>
  <si>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</si>
  <si>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</si>
  <si>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</si>
  <si>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</si>
  <si>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</si>
  <si>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</si>
  <si>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</si>
  <si>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</si>
  <si>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</si>
  <si>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</si>
  <si>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</si>
  <si>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</si>
  <si>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</si>
  <si>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</si>
  <si>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</si>
  <si>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</si>
  <si>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</si>
  <si>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</si>
  <si>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</si>
  <si>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</si>
  <si>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</si>
  <si>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</si>
  <si>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</si>
  <si>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</si>
  <si>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</si>
  <si>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</si>
  <si>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</si>
  <si>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</si>
  <si>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</si>
  <si>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</si>
  <si>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</si>
  <si>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</si>
  <si>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</si>
  <si>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</si>
  <si>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</si>
  <si>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</si>
  <si>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</si>
  <si>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</si>
  <si>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</si>
  <si>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</si>
  <si>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</si>
  <si>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</si>
  <si>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</si>
  <si>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</si>
  <si>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</si>
  <si>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</si>
  <si>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</si>
  <si>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</si>
  <si>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</si>
  <si>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</si>
  <si>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</si>
  <si>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</si>
  <si>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</si>
  <si>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</si>
  <si>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</si>
  <si>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</si>
  <si>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</si>
  <si>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</si>
  <si>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</si>
  <si>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</si>
  <si>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</si>
  <si>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</si>
  <si>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</si>
  <si>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</si>
  <si>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</si>
  <si>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</si>
  <si>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</si>
  <si>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</si>
  <si>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</si>
  <si>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</si>
  <si>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</si>
  <si>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</si>
  <si>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</si>
  <si>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</si>
  <si>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</si>
  <si>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</si>
  <si>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</si>
  <si>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</si>
  <si>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</si>
  <si>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</si>
  <si>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</si>
  <si>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</si>
  <si>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</si>
  <si>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</si>
  <si>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</si>
  <si>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</si>
  <si>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</si>
  <si>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</si>
  <si>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</si>
  <si>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</si>
  <si>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</si>
  <si>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</si>
  <si>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</si>
  <si>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</si>
  <si>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</si>
  <si>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</si>
  <si>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</si>
  <si>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</si>
  <si>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</si>
  <si>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</si>
  <si>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</si>
  <si>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</si>
  <si>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</si>
  <si>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</si>
  <si>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</si>
  <si>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</si>
  <si>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</si>
  <si>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</si>
  <si>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</si>
  <si>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</si>
  <si>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</si>
  <si>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</si>
  <si>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</si>
  <si>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</si>
  <si>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</si>
  <si>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</si>
  <si>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</si>
  <si>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</si>
  <si>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</si>
  <si>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</si>
  <si>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</si>
  <si>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</si>
  <si>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</si>
  <si>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</si>
  <si>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</si>
  <si>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</si>
  <si>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</si>
  <si>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</si>
  <si>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</si>
  <si>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</si>
  <si>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</si>
  <si>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</si>
  <si>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</si>
  <si>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</si>
  <si>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</si>
  <si>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</si>
  <si>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</si>
  <si>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</si>
  <si>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</si>
  <si>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</si>
  <si>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</si>
  <si>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</si>
  <si>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</si>
  <si>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</si>
  <si>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</si>
  <si>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</si>
  <si>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</si>
  <si>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</si>
  <si>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</si>
  <si>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</si>
  <si>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</si>
  <si>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</si>
  <si>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</si>
  <si>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</si>
  <si>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</si>
  <si>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</si>
  <si>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</si>
  <si>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</si>
  <si>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</si>
  <si>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</si>
  <si>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</si>
  <si>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</si>
  <si>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</si>
  <si>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</si>
  <si>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</si>
  <si>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</si>
  <si>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</si>
  <si>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</si>
  <si>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</si>
  <si>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</si>
  <si>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</si>
  <si>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</si>
  <si>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</si>
  <si>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</si>
  <si>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</si>
  <si>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</si>
  <si>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</si>
  <si>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</si>
  <si>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</si>
  <si>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</si>
  <si>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</si>
  <si>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</si>
  <si>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</si>
  <si>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</si>
  <si>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</si>
  <si>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</si>
  <si>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</si>
  <si>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</si>
  <si>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</si>
  <si>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</si>
  <si>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</si>
  <si>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</si>
  <si>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</si>
  <si>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</si>
  <si>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</si>
  <si>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</si>
  <si>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</si>
  <si>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</si>
  <si>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</si>
  <si>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</si>
  <si>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</si>
  <si>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</si>
  <si>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</si>
  <si>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</si>
  <si>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</si>
  <si>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</si>
  <si>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</si>
  <si>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</si>
  <si>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</si>
  <si>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</si>
  <si>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</si>
  <si>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</si>
  <si>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</si>
  <si>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</si>
  <si>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</si>
  <si>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</si>
  <si>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</si>
  <si>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</si>
  <si>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</si>
  <si>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</si>
  <si>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</si>
  <si>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</si>
  <si>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</si>
  <si>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</si>
  <si>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</si>
  <si>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</si>
  <si>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</si>
  <si>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</si>
  <si>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</si>
  <si>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</si>
  <si>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</si>
  <si>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</si>
  <si>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</si>
  <si>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</si>
  <si>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</si>
  <si>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</si>
  <si>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</si>
  <si>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</si>
  <si>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</si>
  <si>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</si>
  <si>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</si>
  <si>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</si>
  <si>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</si>
  <si>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</si>
  <si>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</si>
  <si>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</si>
  <si>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</si>
  <si>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</si>
  <si>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</si>
  <si>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</si>
  <si>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</si>
  <si>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</si>
  <si>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</si>
  <si>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</si>
  <si>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</si>
  <si>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</si>
  <si>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</si>
  <si>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</si>
  <si>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</si>
  <si>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</si>
  <si>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</si>
  <si>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</si>
  <si>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</si>
  <si>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</si>
  <si>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</si>
  <si>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</si>
  <si>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</si>
  <si>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</si>
  <si>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</si>
  <si>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</si>
  <si>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</si>
  <si>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</si>
  <si>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</si>
  <si>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</si>
  <si>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</si>
  <si>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</si>
  <si>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</si>
  <si>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</si>
  <si>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</si>
  <si>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</si>
  <si>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</si>
  <si>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</si>
  <si>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</si>
  <si>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</si>
  <si>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</si>
  <si>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</si>
  <si>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</si>
  <si>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</si>
  <si>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</si>
  <si>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</si>
  <si>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</si>
  <si>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</si>
  <si>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</si>
  <si>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</si>
  <si>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</si>
  <si>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</si>
  <si>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</si>
  <si>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</si>
  <si>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</si>
  <si>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</si>
  <si>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</si>
  <si>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</si>
  <si>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</si>
  <si>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</si>
  <si>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</si>
  <si>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</si>
  <si>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</si>
  <si>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</si>
  <si>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</si>
  <si>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</si>
  <si>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</si>
  <si>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</si>
  <si>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</si>
  <si>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</si>
  <si>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</si>
  <si>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</si>
  <si>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</si>
  <si>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</si>
  <si>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</si>
  <si>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</si>
  <si>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</si>
  <si>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</si>
  <si>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</si>
  <si>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</si>
  <si>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</si>
  <si>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</si>
  <si>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</si>
  <si>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</si>
  <si>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</si>
  <si>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</si>
  <si>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</si>
  <si>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</si>
  <si>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</si>
  <si>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</si>
  <si>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</si>
  <si>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</si>
  <si>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</si>
  <si>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</si>
  <si>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</si>
  <si>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</si>
  <si>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</si>
  <si>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</si>
  <si>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</si>
  <si>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</si>
  <si>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</si>
  <si>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</si>
  <si>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</si>
  <si>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</si>
  <si>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</si>
  <si>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</si>
  <si>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</si>
  <si>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</si>
  <si>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</si>
  <si>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</si>
  <si>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</si>
  <si>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</si>
  <si>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</si>
  <si>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</si>
  <si>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</si>
  <si>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</si>
  <si>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</si>
  <si>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</si>
  <si>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</si>
  <si>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</si>
  <si>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</si>
  <si>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</si>
  <si>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</si>
  <si>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</si>
  <si>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</si>
  <si>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</si>
  <si>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</si>
  <si>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</si>
  <si>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</si>
  <si>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</si>
  <si>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</si>
  <si>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</si>
  <si>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</si>
  <si>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</si>
  <si>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</si>
  <si>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</si>
  <si>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</si>
  <si>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</si>
  <si>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</si>
  <si>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</si>
  <si>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</si>
  <si>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</si>
  <si>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</si>
  <si>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</si>
  <si>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</si>
  <si>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</si>
  <si>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</si>
  <si>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</si>
  <si>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</si>
  <si>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</si>
  <si>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</si>
  <si>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</si>
  <si>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</si>
  <si>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</si>
  <si>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</si>
  <si>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</si>
  <si>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</si>
  <si>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</si>
  <si>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</si>
  <si>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</si>
  <si>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</si>
  <si>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</si>
  <si>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</si>
  <si>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</si>
  <si>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</si>
  <si>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</si>
  <si>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</si>
  <si>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</si>
  <si>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</si>
  <si>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</si>
  <si>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</si>
  <si>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</si>
  <si>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</si>
  <si>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</si>
  <si>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</si>
  <si>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</si>
  <si>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</si>
  <si>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</si>
  <si>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</si>
  <si>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</si>
  <si>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</si>
  <si>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</si>
  <si>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</si>
  <si>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</si>
  <si>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</si>
  <si>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</si>
  <si>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</si>
  <si>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</si>
  <si>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</si>
  <si>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</si>
  <si>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</si>
  <si>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</si>
  <si>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</si>
  <si>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</si>
  <si>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</si>
  <si>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</si>
  <si>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</si>
  <si>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</si>
  <si>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</si>
  <si>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</si>
  <si>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</si>
  <si>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</si>
  <si>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</si>
  <si>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</si>
  <si>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</si>
  <si>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</si>
  <si>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</si>
  <si>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</si>
  <si>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</si>
  <si>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</si>
  <si>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</si>
  <si>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</si>
  <si>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</si>
  <si>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</si>
  <si>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</si>
  <si>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</si>
  <si>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</si>
  <si>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</si>
  <si>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</si>
  <si>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</si>
  <si>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</si>
  <si>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</si>
  <si>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</si>
  <si>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</si>
  <si>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</si>
  <si>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</si>
  <si>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</si>
  <si>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</si>
  <si>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</si>
  <si>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</si>
  <si>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</si>
  <si>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</si>
  <si>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</si>
  <si>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</si>
  <si>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</si>
  <si>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</si>
  <si>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</si>
  <si>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</si>
  <si>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</si>
  <si>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</si>
  <si>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</si>
  <si>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</si>
  <si>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</si>
  <si>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</si>
  <si>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</si>
  <si>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</si>
  <si>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</si>
  <si>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</si>
  <si>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</si>
  <si>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</si>
  <si>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</si>
  <si>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</si>
  <si>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</si>
  <si>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</si>
  <si>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</si>
  <si>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</si>
  <si>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</si>
  <si>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</si>
  <si>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</si>
  <si>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</si>
  <si>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</si>
  <si>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</si>
  <si>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</si>
  <si>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</si>
  <si>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</si>
  <si>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</si>
  <si>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</si>
  <si>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</si>
  <si>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</si>
  <si>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</si>
  <si>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</si>
  <si>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</si>
  <si>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</si>
  <si>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</si>
  <si>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</si>
  <si>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</si>
  <si>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</si>
  <si>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</si>
  <si>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</si>
  <si>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</si>
  <si>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</si>
  <si>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</si>
  <si>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</si>
  <si>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</si>
  <si>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</si>
  <si>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</si>
  <si>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</si>
  <si>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</si>
  <si>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</si>
  <si>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</si>
  <si>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</si>
  <si>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</si>
  <si>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</si>
  <si>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</si>
  <si>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</si>
  <si>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</si>
  <si>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</si>
  <si>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</si>
  <si>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</si>
  <si>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</si>
  <si>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</si>
  <si>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</si>
  <si>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</si>
  <si>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</si>
  <si>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</si>
  <si>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</si>
  <si>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</si>
  <si>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</si>
  <si>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</si>
  <si>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</si>
  <si>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</si>
  <si>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</si>
  <si>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</si>
  <si>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</si>
  <si>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</si>
  <si>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</si>
  <si>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</si>
  <si>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</si>
  <si>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</si>
  <si>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</si>
  <si>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</si>
  <si>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</si>
  <si>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</si>
  <si>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</si>
  <si>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</si>
  <si>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</si>
  <si>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</si>
  <si>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</si>
  <si>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</si>
  <si>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</si>
  <si>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</si>
  <si>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</si>
  <si>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</si>
  <si>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</si>
  <si>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</si>
  <si>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</si>
  <si>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</si>
  <si>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</si>
  <si>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</si>
  <si>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</si>
  <si>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</si>
  <si>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</si>
  <si>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</si>
  <si>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</si>
  <si>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</si>
  <si>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</si>
  <si>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</si>
  <si>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</si>
  <si>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</si>
  <si>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</si>
  <si>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</si>
  <si>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</si>
  <si>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</si>
  <si>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</si>
  <si>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</si>
  <si>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</si>
  <si>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</si>
  <si>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</si>
  <si>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</si>
  <si>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</si>
  <si>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</si>
  <si>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</si>
  <si>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</si>
  <si>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</si>
  <si>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</si>
  <si>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</si>
  <si>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</si>
  <si>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</si>
  <si>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</si>
  <si>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</si>
  <si>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</si>
  <si>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</si>
  <si>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</si>
  <si>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</si>
  <si>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</si>
  <si>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</si>
  <si>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</si>
  <si>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</si>
  <si>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</si>
  <si>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</si>
  <si>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</si>
  <si>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</si>
  <si>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</si>
  <si>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</si>
  <si>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</si>
  <si>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</si>
  <si>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</si>
  <si>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</si>
  <si>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</si>
  <si>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</si>
  <si>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</si>
  <si>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</si>
  <si>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</si>
  <si>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</si>
  <si>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</si>
  <si>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</si>
  <si>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</si>
  <si>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</si>
  <si>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</si>
  <si>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</si>
  <si>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</si>
  <si>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</si>
  <si>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</si>
  <si>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</si>
  <si>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</si>
  <si>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</si>
  <si>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</si>
  <si>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</si>
  <si>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</si>
  <si>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</si>
  <si>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</si>
  <si>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</si>
  <si>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</si>
  <si>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</si>
  <si>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</si>
  <si>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</si>
  <si>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</si>
  <si>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</si>
  <si>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</si>
  <si>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</si>
  <si>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</si>
  <si>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</si>
  <si>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</si>
  <si>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</si>
  <si>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</si>
  <si>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</si>
  <si>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</si>
  <si>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</si>
  <si>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</si>
  <si>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</si>
  <si>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</si>
  <si>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</si>
  <si>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</si>
  <si>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</si>
  <si>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</si>
  <si>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</si>
  <si>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</si>
  <si>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</si>
  <si>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</si>
  <si>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</si>
  <si>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</si>
  <si>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</si>
  <si>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</si>
  <si>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</si>
  <si>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</si>
  <si>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</si>
  <si>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</si>
  <si>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</si>
  <si>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</si>
  <si>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</si>
  <si>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</si>
  <si>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</si>
  <si>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</si>
  <si>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</si>
  <si>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</si>
  <si>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</si>
  <si>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</si>
  <si>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</si>
  <si>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</si>
  <si>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</si>
  <si>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</si>
  <si>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</si>
  <si>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</si>
  <si>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</si>
  <si>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</si>
  <si>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</si>
  <si>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</si>
  <si>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</si>
  <si>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</si>
  <si>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</si>
  <si>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</si>
  <si>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</si>
  <si>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</si>
  <si>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</si>
  <si>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</si>
  <si>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</si>
  <si>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</si>
  <si>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</si>
  <si>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</si>
  <si>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</si>
  <si>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</si>
  <si>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</si>
  <si>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</si>
  <si>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</si>
  <si>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</si>
  <si>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</si>
  <si>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</si>
  <si>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</si>
  <si>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</si>
  <si>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</si>
  <si>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</si>
  <si>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</si>
  <si>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</si>
  <si>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</si>
  <si>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</si>
  <si>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</si>
  <si>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</si>
  <si>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</si>
  <si>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</si>
  <si>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</si>
  <si>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</si>
  <si>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</si>
  <si>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</si>
  <si>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</si>
  <si>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</si>
  <si>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</si>
  <si>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</si>
  <si>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</si>
  <si>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</si>
  <si>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</si>
  <si>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</si>
  <si>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</si>
  <si>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</si>
  <si>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</si>
  <si>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</si>
  <si>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</si>
  <si>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</si>
  <si>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</si>
  <si>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</si>
  <si>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</si>
  <si>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</si>
  <si>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</si>
  <si>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</si>
  <si>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</si>
  <si>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</si>
  <si>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</si>
  <si>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</si>
  <si>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</si>
  <si>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</si>
  <si>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</si>
  <si>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</si>
  <si>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</si>
  <si>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</si>
  <si>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</si>
  <si>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</si>
  <si>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</si>
  <si>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</si>
  <si>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</si>
  <si>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</si>
  <si>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</si>
  <si>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</si>
  <si>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</si>
  <si>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</si>
  <si>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</si>
  <si>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</si>
  <si>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</si>
  <si>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</si>
  <si>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</si>
  <si>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</si>
  <si>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</si>
  <si>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</si>
  <si>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</si>
  <si>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</si>
  <si>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</si>
  <si>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</si>
  <si>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</si>
  <si>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</si>
  <si>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</si>
  <si>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</si>
  <si>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</si>
  <si>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</si>
  <si>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</si>
  <si>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</si>
  <si>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</si>
  <si>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</si>
  <si>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</si>
  <si>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</si>
  <si>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</si>
  <si>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</si>
  <si>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</si>
  <si>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</si>
  <si>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</si>
  <si>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</si>
  <si>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</si>
  <si>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</si>
  <si>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</si>
  <si>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</si>
  <si>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</si>
  <si>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</si>
  <si>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</si>
  <si>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</si>
  <si>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</si>
  <si>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</si>
  <si>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</si>
  <si>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</si>
  <si>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</si>
  <si>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</si>
  <si>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</si>
  <si>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</si>
  <si>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</si>
  <si>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</si>
  <si>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</si>
  <si>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</si>
  <si>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</si>
  <si>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</si>
  <si>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</si>
  <si>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</si>
  <si>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</si>
  <si>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</si>
  <si>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</si>
  <si>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</si>
  <si>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</si>
  <si>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</si>
  <si>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</si>
  <si>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</si>
  <si>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</si>
  <si>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</si>
  <si>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</si>
  <si>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</si>
  <si>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</si>
  <si>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</si>
  <si>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</si>
  <si>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</si>
  <si>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</si>
  <si>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</si>
  <si>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</si>
  <si>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</si>
  <si>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</si>
  <si>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</si>
  <si>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</si>
  <si>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</si>
  <si>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</si>
  <si>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</si>
  <si>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</si>
  <si>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</si>
  <si>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</si>
  <si>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</si>
  <si>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</si>
  <si>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</si>
  <si>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</si>
  <si>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</si>
  <si>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</si>
  <si>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</si>
  <si>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</si>
  <si>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</si>
  <si>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</si>
  <si>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</si>
  <si>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</si>
  <si>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</si>
  <si>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</si>
  <si>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</si>
  <si>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</si>
  <si>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</si>
  <si>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</si>
  <si>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</si>
  <si>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</si>
  <si>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</si>
  <si>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</si>
  <si>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</si>
  <si>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</si>
  <si>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</si>
  <si>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</si>
  <si>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</si>
  <si>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</si>
  <si>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</si>
  <si>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</si>
  <si>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</si>
  <si>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</si>
  <si>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</si>
  <si>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</si>
  <si>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</si>
  <si>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</si>
  <si>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</si>
  <si>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</si>
  <si>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</si>
  <si>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</si>
  <si>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</si>
  <si>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</si>
  <si>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</si>
  <si>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</si>
  <si>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</si>
  <si>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</si>
  <si>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</si>
  <si>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</si>
  <si>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</si>
  <si>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</si>
  <si>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</si>
  <si>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</si>
  <si>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</si>
  <si>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</si>
  <si>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</si>
  <si>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</si>
  <si>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</si>
  <si>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</si>
  <si>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</si>
  <si>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</si>
  <si>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</si>
  <si>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</si>
  <si>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</si>
  <si>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</si>
  <si>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</si>
  <si>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</si>
  <si>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</si>
  <si>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</si>
  <si>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</si>
  <si>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</si>
  <si>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</si>
  <si>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</si>
  <si>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</si>
  <si>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</si>
  <si>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</si>
  <si>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</si>
  <si>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</si>
  <si>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</si>
  <si>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</si>
  <si>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</si>
  <si>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</si>
  <si>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</si>
  <si>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</si>
  <si>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</si>
  <si>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</si>
  <si>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</si>
  <si>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</si>
  <si>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</si>
  <si>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</si>
  <si>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</si>
  <si>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</si>
  <si>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</si>
  <si>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</si>
  <si>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</si>
  <si>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</si>
  <si>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</si>
  <si>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</si>
  <si>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</si>
  <si>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</si>
  <si>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</si>
  <si>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</si>
  <si>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</si>
  <si>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</si>
  <si>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</si>
  <si>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</si>
  <si>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</si>
  <si>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</si>
  <si>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</si>
  <si>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</si>
  <si>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</si>
  <si>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</si>
  <si>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</si>
  <si>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</si>
  <si>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</si>
  <si>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</si>
  <si>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</si>
  <si>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</si>
  <si>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</si>
  <si>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</si>
  <si>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</si>
  <si>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</si>
  <si>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</si>
  <si>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</si>
  <si>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</si>
  <si>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</si>
  <si>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</si>
  <si>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</si>
  <si>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</si>
  <si>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</si>
  <si>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</si>
  <si>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</si>
  <si>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</si>
  <si>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</si>
  <si>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</si>
  <si>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</si>
  <si>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</si>
  <si>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</si>
  <si>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</si>
  <si>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</si>
  <si>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</si>
  <si>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</si>
  <si>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</si>
  <si>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</si>
  <si>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</si>
  <si>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</si>
  <si>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</si>
  <si>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</si>
  <si>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</si>
  <si>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</si>
  <si>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</si>
  <si>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</si>
  <si>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</si>
  <si>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</si>
  <si>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</si>
  <si>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</si>
  <si>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</si>
  <si>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</si>
  <si>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</si>
  <si>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</si>
  <si>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</si>
  <si>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</si>
  <si>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</si>
  <si>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</si>
  <si>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</si>
  <si>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</si>
  <si>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</si>
  <si>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</si>
  <si>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</si>
  <si>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</si>
  <si>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</si>
  <si>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</si>
  <si>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</si>
  <si>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</si>
  <si>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</si>
  <si>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</si>
  <si>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</si>
  <si>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</si>
  <si>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</si>
  <si>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</si>
  <si>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</si>
  <si>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</si>
  <si>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</si>
  <si>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</si>
  <si>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</si>
  <si>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</si>
  <si>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</si>
  <si>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</si>
  <si>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</si>
  <si>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</si>
  <si>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</si>
  <si>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</si>
  <si>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</si>
  <si>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</si>
  <si>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</si>
  <si>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</si>
  <si>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</si>
  <si>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</si>
  <si>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</si>
  <si>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</si>
  <si>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</si>
  <si>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</si>
  <si>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</si>
  <si>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</si>
  <si>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</si>
  <si>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</si>
  <si>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</si>
  <si>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</si>
  <si>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</si>
  <si>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</si>
  <si>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</si>
  <si>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</si>
  <si>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</si>
  <si>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</si>
  <si>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</si>
  <si>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</si>
  <si>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</si>
  <si>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</si>
  <si>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</si>
  <si>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</si>
  <si>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</si>
  <si>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</si>
  <si>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</si>
  <si>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</si>
  <si>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</si>
  <si>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</si>
  <si>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</si>
  <si>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</si>
  <si>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</si>
  <si>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</si>
  <si>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</si>
  <si>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</si>
  <si>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</si>
  <si>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</si>
  <si>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</si>
  <si>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</si>
  <si>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</si>
  <si>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</si>
  <si>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</si>
  <si>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</si>
  <si>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</si>
  <si>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</si>
  <si>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</si>
  <si>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</si>
  <si>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</si>
  <si>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</si>
  <si>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</si>
  <si>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</si>
  <si>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</si>
  <si>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</si>
  <si>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</si>
  <si>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</si>
  <si>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</si>
  <si>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</si>
  <si>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</si>
  <si>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</si>
  <si>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</si>
  <si>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</si>
  <si>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</si>
  <si>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</si>
  <si>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</si>
  <si>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</si>
  <si>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</si>
  <si>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</si>
  <si>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</si>
  <si>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</si>
  <si>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</si>
  <si>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</si>
  <si>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</si>
  <si>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</si>
  <si>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</si>
  <si>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</si>
  <si>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</si>
  <si>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</si>
  <si>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</si>
  <si>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</si>
  <si>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</si>
  <si>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</si>
  <si>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</si>
  <si>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</si>
  <si>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</si>
  <si>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</si>
  <si>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</si>
  <si>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</si>
  <si>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</si>
  <si>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</si>
  <si>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</si>
  <si>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</si>
  <si>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</si>
  <si>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</si>
  <si>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</si>
  <si>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</si>
  <si>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</si>
  <si>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</si>
  <si>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</si>
  <si>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</si>
  <si>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</si>
  <si>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</si>
  <si>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</si>
  <si>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</si>
  <si>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</si>
  <si>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</si>
  <si>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</si>
  <si>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</si>
  <si>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</si>
  <si>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</si>
  <si>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</si>
  <si>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</si>
  <si>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</si>
  <si>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</si>
  <si>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</si>
  <si>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</si>
  <si>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</si>
  <si>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</si>
  <si>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</si>
  <si>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</si>
  <si>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</si>
  <si>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</si>
  <si>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</si>
  <si>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</si>
  <si>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</si>
  <si>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</si>
  <si>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</si>
  <si>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</si>
  <si>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</si>
  <si>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</si>
  <si>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</si>
  <si>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</si>
  <si>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</si>
  <si>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</si>
  <si>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</si>
  <si>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</si>
  <si>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</si>
  <si>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</si>
  <si>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</si>
  <si>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</si>
  <si>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</si>
  <si>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</si>
  <si>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</si>
  <si>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</si>
  <si>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</si>
  <si>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</si>
  <si>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</si>
  <si>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</si>
  <si>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</si>
  <si>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</si>
  <si>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</si>
  <si>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</si>
  <si>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</si>
  <si>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</si>
  <si>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</si>
  <si>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</si>
  <si>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</si>
  <si>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</si>
  <si>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</si>
  <si>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</si>
  <si>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</si>
  <si>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</si>
  <si>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</si>
  <si>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</si>
  <si>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</si>
  <si>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</si>
  <si>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</si>
  <si>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</si>
  <si>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</si>
  <si>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</si>
  <si>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</si>
  <si>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</si>
  <si>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</si>
  <si>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</si>
  <si>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</si>
  <si>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</si>
  <si>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</si>
  <si>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</si>
  <si>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</si>
  <si>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</si>
  <si>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</si>
  <si>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</si>
  <si>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</si>
  <si>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</si>
  <si>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</si>
  <si>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</si>
  <si>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</si>
  <si>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</si>
  <si>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</si>
  <si>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</si>
  <si>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</si>
  <si>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</si>
  <si>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</si>
  <si>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</si>
  <si>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</si>
  <si>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</si>
  <si>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</si>
  <si>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</si>
  <si>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</si>
  <si>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</si>
  <si>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</si>
  <si>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</si>
  <si>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</si>
  <si>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</si>
  <si>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</si>
  <si>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</si>
  <si>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</si>
  <si>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</si>
  <si>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</si>
  <si>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</si>
  <si>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</si>
  <si>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</si>
  <si>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</si>
  <si>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</si>
  <si>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</si>
  <si>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</si>
  <si>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</si>
  <si>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</si>
  <si>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</si>
  <si>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</si>
  <si>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</si>
  <si>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</si>
  <si>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</si>
  <si>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</si>
  <si>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</si>
  <si>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</si>
  <si>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</si>
  <si>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</si>
  <si>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</si>
  <si>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</si>
  <si>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</si>
  <si>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</si>
  <si>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</si>
  <si>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</si>
  <si>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</si>
  <si>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</si>
  <si>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</si>
  <si>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</si>
  <si>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</si>
  <si>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</si>
  <si>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</si>
  <si>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</si>
  <si>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</si>
  <si>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</si>
  <si>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</si>
  <si>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</si>
  <si>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</si>
  <si>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</si>
  <si>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</si>
  <si>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</si>
  <si>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</si>
  <si>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</si>
  <si>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</si>
  <si>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</si>
  <si>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</si>
  <si>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</si>
  <si>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</si>
  <si>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</si>
  <si>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</si>
  <si>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</si>
  <si>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</si>
  <si>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</si>
  <si>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</si>
  <si>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</si>
  <si>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</si>
  <si>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</si>
  <si>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</si>
  <si>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</si>
  <si>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</si>
  <si>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</si>
  <si>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</si>
  <si>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</si>
  <si>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</si>
  <si>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</si>
  <si>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</si>
  <si>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</si>
  <si>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</si>
  <si>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</si>
  <si>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</si>
  <si>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</si>
  <si>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</si>
  <si>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</si>
  <si>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</si>
  <si>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</si>
  <si>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</si>
  <si>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</si>
  <si>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</si>
  <si>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</si>
  <si>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</si>
  <si>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</si>
  <si>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</si>
  <si>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</si>
  <si>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</si>
  <si>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</si>
  <si>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</si>
  <si>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</si>
  <si>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</si>
  <si>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</si>
  <si>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</si>
  <si>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</si>
  <si>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</si>
  <si>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</si>
  <si>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</si>
  <si>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</si>
  <si>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</si>
  <si>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</si>
  <si>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</si>
  <si>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</si>
  <si>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</si>
  <si>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</si>
  <si>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</si>
  <si>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</si>
  <si>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</si>
  <si>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</si>
  <si>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</si>
  <si>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</si>
  <si>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</si>
  <si>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</si>
  <si>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</si>
  <si>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</si>
  <si>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</si>
  <si>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</si>
  <si>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</si>
  <si>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</si>
  <si>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</si>
  <si>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</si>
  <si>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</si>
  <si>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</si>
  <si>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</si>
  <si>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</si>
  <si>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</si>
  <si>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</si>
  <si>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</si>
  <si>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</si>
  <si>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</si>
  <si>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</si>
  <si>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</si>
  <si>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</si>
  <si>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</si>
  <si>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</si>
  <si>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</si>
  <si>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</si>
  <si>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</si>
  <si>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</si>
  <si>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</si>
  <si>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</si>
  <si>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</si>
  <si>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</si>
  <si>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</si>
  <si>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</si>
  <si>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</si>
  <si>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</si>
  <si>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</si>
  <si>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</si>
  <si>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</si>
  <si>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</si>
  <si>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</si>
  <si>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</si>
  <si>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</si>
  <si>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</si>
  <si>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</si>
  <si>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</si>
  <si>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</si>
  <si>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</si>
  <si>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</si>
  <si>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</si>
  <si>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</si>
  <si>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</si>
  <si>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</si>
  <si>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</si>
  <si>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</si>
  <si>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</si>
  <si>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</si>
  <si>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</si>
  <si>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</si>
  <si>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</si>
  <si>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</si>
  <si>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</si>
  <si>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</si>
  <si>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</si>
  <si>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</si>
  <si>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</si>
  <si>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</si>
  <si>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</si>
  <si>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</si>
  <si>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</si>
  <si>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</si>
  <si>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</si>
  <si>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</si>
  <si>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</si>
  <si>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</si>
  <si>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</si>
  <si>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</si>
  <si>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</si>
  <si>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</si>
  <si>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</si>
  <si>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</si>
  <si>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</si>
  <si>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</si>
  <si>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</si>
  <si>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</si>
  <si>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</si>
  <si>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</si>
  <si>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</si>
  <si>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</si>
  <si>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</si>
  <si>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</si>
  <si>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</si>
  <si>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</si>
  <si>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</si>
  <si>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</si>
  <si>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</si>
  <si>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</si>
  <si>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</si>
  <si>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</si>
  <si>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</si>
  <si>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</si>
  <si>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</si>
  <si>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</si>
  <si>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</si>
  <si>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</si>
  <si>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</si>
  <si>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</si>
  <si>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</si>
  <si>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</si>
  <si>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</si>
  <si>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</si>
  <si>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</si>
  <si>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</si>
  <si>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</si>
  <si>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</si>
  <si>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</si>
  <si>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</si>
  <si>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</si>
  <si>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</si>
  <si>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</si>
  <si>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</si>
  <si>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</si>
  <si>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</si>
  <si>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</si>
  <si>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</si>
  <si>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</si>
  <si>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</si>
  <si>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</si>
  <si>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</si>
  <si>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</si>
  <si>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</si>
  <si>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</si>
  <si>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</si>
  <si>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</si>
  <si>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</si>
  <si>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</si>
  <si>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</si>
  <si>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</si>
  <si>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</si>
  <si>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</si>
  <si>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</si>
  <si>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</si>
  <si>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</si>
  <si>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</si>
  <si>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</si>
  <si>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</si>
  <si>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</si>
  <si>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</si>
  <si>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</si>
  <si>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</si>
  <si>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</si>
  <si>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</si>
  <si>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</si>
  <si>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</si>
  <si>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</si>
  <si>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</si>
  <si>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</si>
  <si>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</si>
  <si>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</si>
  <si>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</si>
  <si>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</si>
  <si>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</si>
  <si>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</si>
  <si>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</si>
  <si>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</si>
  <si>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</si>
  <si>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</si>
  <si>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</si>
  <si>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</si>
  <si>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</si>
  <si>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</si>
  <si>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</si>
  <si>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</si>
  <si>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</si>
  <si>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</si>
  <si>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</si>
  <si>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</si>
  <si>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</si>
  <si>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</si>
  <si>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</si>
  <si>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</si>
  <si>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</si>
  <si>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</si>
  <si>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</si>
  <si>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</si>
  <si>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</si>
  <si>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</si>
  <si>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</si>
  <si>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</si>
  <si>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</si>
  <si>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</si>
  <si>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</si>
  <si>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</si>
  <si>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</si>
  <si>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</si>
  <si>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</si>
  <si>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</si>
  <si>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</si>
  <si>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</si>
  <si>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</si>
  <si>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</si>
  <si>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</si>
  <si>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</si>
  <si>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</si>
  <si>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</si>
  <si>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</si>
  <si>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</si>
  <si>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</si>
  <si>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</si>
  <si>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</si>
  <si>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</si>
  <si>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</si>
  <si>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</si>
  <si>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</si>
  <si>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</si>
  <si>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</si>
  <si>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</si>
  <si>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</si>
  <si>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</si>
  <si>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</si>
  <si>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</si>
  <si>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</si>
  <si>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</si>
  <si>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</si>
  <si>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</si>
  <si>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</si>
  <si>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</si>
  <si>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</si>
  <si>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</si>
  <si>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</si>
  <si>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</si>
  <si>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</si>
  <si>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</si>
  <si>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</si>
  <si>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</si>
  <si>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</si>
  <si>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</si>
  <si>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</si>
  <si>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</si>
  <si>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</si>
  <si>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</si>
  <si>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</si>
  <si>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</si>
  <si>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</si>
  <si>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</si>
  <si>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</si>
  <si>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</si>
  <si>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</si>
  <si>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</si>
  <si>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</si>
  <si>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</si>
  <si>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</si>
  <si>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</si>
  <si>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</si>
  <si>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</si>
  <si>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</si>
  <si>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</si>
  <si>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</si>
  <si>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</si>
  <si>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</si>
  <si>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</si>
  <si>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</si>
  <si>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</si>
  <si>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</si>
  <si>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</si>
  <si>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</si>
  <si>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</si>
  <si>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</si>
  <si>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</si>
  <si>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</si>
  <si>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</si>
  <si>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</si>
  <si>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</si>
  <si>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</si>
  <si>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</si>
  <si>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</si>
  <si>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</si>
  <si>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</si>
  <si>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</si>
  <si>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</si>
  <si>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</si>
  <si>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</si>
  <si>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</si>
  <si>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</si>
  <si>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</si>
  <si>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</si>
  <si>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</si>
  <si>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</si>
  <si>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</si>
  <si>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</si>
  <si>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</si>
  <si>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</si>
  <si>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</si>
  <si>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</si>
  <si>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</si>
  <si>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</si>
  <si>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</si>
  <si>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</si>
  <si>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</si>
  <si>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</si>
  <si>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</si>
  <si>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</si>
  <si>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</si>
  <si>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</si>
  <si>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</si>
  <si>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</si>
  <si>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</si>
  <si>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</si>
  <si>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</si>
  <si>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</si>
  <si>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</si>
  <si>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</si>
  <si>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</si>
  <si>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</si>
  <si>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</si>
  <si>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</si>
  <si>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</si>
  <si>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</si>
  <si>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</si>
  <si>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</si>
  <si>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</si>
  <si>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</si>
  <si>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</si>
  <si>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</si>
  <si>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</si>
  <si>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</si>
  <si>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</si>
  <si>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</si>
  <si>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</si>
  <si>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</si>
  <si>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</si>
  <si>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</si>
  <si>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</si>
  <si>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</si>
  <si>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</si>
  <si>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</si>
  <si>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</si>
  <si>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</si>
  <si>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</si>
  <si>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</si>
  <si>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</si>
  <si>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</si>
  <si>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</si>
  <si>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</si>
  <si>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</si>
  <si>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</si>
  <si>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</si>
  <si>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</si>
  <si>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</si>
  <si>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</si>
  <si>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</si>
  <si>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</si>
  <si>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</si>
  <si>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</si>
  <si>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</si>
  <si>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</si>
  <si>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</si>
  <si>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</si>
  <si>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</si>
  <si>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</si>
  <si>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</si>
  <si>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</si>
  <si>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</si>
  <si>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</si>
  <si>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</si>
  <si>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</si>
  <si>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</si>
  <si>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</si>
  <si>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</si>
  <si>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</si>
  <si>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</si>
  <si>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</si>
  <si>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</si>
  <si>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</si>
  <si>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</si>
  <si>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</si>
  <si>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</si>
  <si>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</si>
  <si>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</si>
  <si>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</si>
  <si>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</si>
  <si>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</si>
  <si>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</si>
  <si>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</si>
  <si>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</si>
  <si>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</si>
  <si>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</si>
  <si>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</si>
  <si>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</si>
  <si>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</si>
  <si>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</si>
  <si>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</si>
  <si>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</si>
  <si>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</si>
  <si>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</si>
  <si>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</si>
  <si>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</si>
  <si>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</si>
  <si>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</si>
  <si>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</si>
  <si>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</si>
  <si>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</si>
  <si>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</si>
  <si>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</si>
  <si>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</si>
  <si>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</si>
  <si>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</si>
  <si>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</si>
  <si>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</si>
  <si>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</si>
  <si>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</si>
  <si>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</si>
  <si>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</si>
  <si>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</si>
  <si>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</si>
  <si>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</si>
  <si>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</si>
  <si>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</si>
  <si>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</si>
  <si>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</si>
  <si>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</si>
  <si>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</si>
  <si>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</si>
  <si>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</si>
  <si>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</si>
  <si>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</si>
  <si>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</si>
  <si>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</si>
  <si>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</si>
  <si>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</si>
  <si>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</si>
  <si>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</si>
  <si>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</si>
  <si>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</si>
  <si>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</si>
  <si>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</si>
  <si>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</si>
  <si>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</si>
  <si>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</si>
  <si>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</si>
  <si>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</si>
  <si>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</si>
  <si>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</si>
  <si>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</si>
  <si>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</si>
  <si>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</si>
  <si>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</si>
  <si>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</si>
  <si>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</si>
  <si>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</si>
  <si>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</si>
  <si>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</si>
  <si>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</si>
  <si>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</si>
  <si>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</si>
  <si>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</si>
  <si>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</si>
  <si>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</si>
  <si>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</si>
  <si>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</si>
  <si>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</si>
  <si>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</si>
  <si>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</si>
  <si>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</si>
  <si>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</si>
  <si>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</si>
  <si>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</si>
  <si>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</si>
  <si>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</si>
  <si>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</si>
  <si>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</si>
  <si>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</si>
  <si>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</si>
  <si>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</si>
  <si>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</si>
  <si>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</si>
  <si>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</si>
  <si>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</si>
  <si>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</si>
  <si>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</si>
  <si>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</si>
  <si>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</si>
  <si>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</si>
  <si>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</si>
  <si>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</si>
  <si>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</si>
  <si>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</si>
  <si>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</si>
  <si>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</si>
  <si>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</si>
  <si>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</si>
  <si>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</si>
  <si>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</si>
  <si>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</si>
  <si>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</si>
  <si>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</si>
  <si>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</si>
  <si>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</si>
  <si>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</si>
  <si>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</si>
  <si>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</si>
  <si>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</si>
  <si>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</si>
  <si>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</si>
  <si>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</si>
  <si>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</si>
  <si>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</si>
  <si>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</si>
  <si>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</si>
  <si>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</si>
  <si>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</si>
  <si>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</si>
  <si>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</si>
  <si>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</si>
  <si>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</si>
  <si>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</si>
  <si>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</si>
  <si>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</si>
  <si>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</si>
  <si>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</si>
  <si>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</si>
  <si>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</si>
  <si>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</si>
  <si>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</si>
  <si>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</si>
  <si>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</si>
  <si>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</si>
  <si>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</si>
  <si>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</si>
  <si>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</si>
  <si>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</si>
  <si>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</si>
  <si>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</si>
  <si>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</si>
  <si>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</si>
  <si>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</si>
  <si>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</si>
  <si>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</si>
  <si>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</si>
  <si>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</si>
  <si>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</si>
  <si>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</si>
  <si>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</si>
  <si>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</si>
  <si>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</si>
  <si>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</si>
  <si>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</si>
  <si>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</si>
  <si>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</si>
  <si>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</si>
  <si>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</si>
  <si>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</si>
  <si>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</si>
  <si>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</si>
  <si>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</si>
  <si>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</si>
  <si>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</si>
  <si>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</si>
  <si>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</si>
  <si>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</si>
  <si>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</si>
  <si>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</si>
  <si>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</si>
  <si>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</si>
  <si>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</si>
  <si>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</si>
  <si>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</si>
  <si>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</si>
  <si>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</si>
  <si>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</si>
  <si>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</si>
  <si>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</si>
  <si>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</si>
  <si>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</si>
  <si>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</si>
  <si>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</si>
  <si>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</si>
  <si>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</si>
  <si>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</si>
  <si>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</si>
  <si>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</si>
  <si>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</si>
  <si>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</si>
  <si>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</si>
  <si>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</si>
  <si>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</si>
  <si>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</si>
  <si>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</si>
  <si>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</si>
  <si>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</si>
  <si>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</si>
  <si>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</si>
  <si>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</si>
  <si>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</si>
  <si>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</si>
  <si>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</si>
  <si>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</si>
  <si>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</si>
  <si>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</si>
  <si>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</si>
  <si>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</si>
  <si>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</si>
  <si>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</si>
  <si>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</si>
  <si>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</si>
  <si>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</si>
  <si>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</si>
  <si>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</si>
  <si>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</si>
  <si>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</si>
  <si>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</si>
  <si>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</si>
  <si>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</si>
  <si>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</si>
  <si>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</si>
  <si>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</si>
  <si>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</si>
  <si>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</si>
  <si>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</si>
  <si>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</si>
  <si>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</si>
  <si>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</si>
  <si>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</si>
  <si>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</si>
  <si>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</si>
  <si>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</si>
  <si>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</si>
  <si>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</si>
  <si>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</si>
  <si>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</si>
  <si>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</si>
  <si>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</si>
  <si>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</si>
  <si>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</si>
  <si>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</si>
  <si>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</si>
  <si>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</si>
  <si>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</si>
  <si>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</si>
  <si>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</si>
  <si>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</si>
  <si>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</si>
  <si>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</si>
  <si>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</si>
  <si>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</si>
  <si>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</si>
  <si>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</si>
  <si>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</si>
  <si>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</si>
  <si>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</si>
  <si>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</si>
  <si>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</si>
  <si>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</si>
  <si>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</si>
  <si>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</si>
  <si>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</si>
  <si>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</si>
  <si>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</si>
  <si>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</si>
  <si>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</si>
  <si>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</si>
  <si>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</si>
  <si>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</si>
  <si>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</si>
  <si>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</si>
  <si>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</si>
  <si>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</si>
  <si>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</si>
  <si>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</si>
  <si>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</si>
  <si>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</si>
  <si>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</si>
  <si>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</si>
  <si>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</si>
  <si>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</si>
  <si>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</si>
  <si>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</si>
  <si>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</si>
  <si>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</si>
  <si>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</si>
  <si>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</si>
  <si>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</si>
  <si>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</si>
  <si>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</si>
  <si>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</si>
  <si>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</si>
  <si>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</si>
  <si>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</si>
  <si>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</si>
  <si>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</si>
  <si>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</si>
  <si>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</si>
  <si>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</si>
  <si>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</si>
  <si>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</si>
  <si>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</si>
  <si>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</si>
  <si>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</si>
  <si>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</si>
  <si>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</si>
  <si>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</si>
  <si>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</si>
  <si>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</si>
  <si>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</si>
  <si>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</si>
  <si>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</si>
  <si>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</si>
  <si>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</si>
  <si>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</si>
  <si>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</si>
  <si>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</si>
  <si>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</si>
  <si>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</si>
  <si>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</si>
  <si>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</si>
  <si>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</si>
  <si>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</si>
  <si>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</si>
  <si>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</si>
  <si>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</si>
  <si>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</si>
  <si>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</si>
  <si>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</si>
  <si>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</si>
  <si>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</si>
  <si>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</si>
  <si>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</si>
  <si>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</si>
  <si>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</si>
  <si>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</si>
  <si>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</si>
  <si>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</si>
  <si>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</si>
  <si>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</si>
  <si>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</si>
  <si>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</si>
  <si>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</si>
  <si>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</si>
  <si>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</si>
  <si>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</si>
  <si>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</si>
  <si>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</si>
  <si>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</si>
  <si>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</si>
  <si>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</si>
  <si>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</si>
  <si>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</si>
  <si>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</si>
  <si>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</si>
  <si>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</si>
  <si>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</si>
  <si>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</si>
  <si>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</si>
  <si>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</si>
  <si>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</si>
  <si>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</si>
  <si>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</si>
  <si>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</si>
  <si>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</si>
  <si>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</si>
  <si>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</si>
  <si>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</si>
  <si>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</si>
  <si>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</si>
  <si>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</si>
  <si>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</si>
  <si>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</si>
  <si>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</si>
  <si>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</si>
  <si>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</si>
  <si>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</si>
  <si>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</si>
  <si>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</si>
  <si>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</si>
  <si>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</si>
  <si>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</si>
  <si>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</si>
  <si>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</si>
  <si>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</si>
  <si>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</si>
  <si>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</si>
  <si>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</si>
  <si>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</si>
  <si>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</si>
  <si>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</si>
  <si>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</si>
  <si>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</si>
  <si>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</si>
  <si>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</si>
  <si>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</si>
  <si>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</si>
  <si>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</si>
  <si>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</si>
  <si>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</si>
  <si>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</si>
  <si>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</si>
  <si>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</si>
  <si>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</si>
  <si>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</si>
  <si>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</si>
  <si>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</si>
  <si>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</si>
  <si>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</si>
  <si>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</si>
  <si>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</si>
  <si>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</si>
  <si>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</si>
  <si>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</si>
  <si>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</si>
  <si>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</si>
  <si>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</si>
  <si>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</si>
  <si>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</si>
  <si>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</si>
  <si>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</si>
  <si>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</si>
  <si>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</si>
  <si>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</si>
  <si>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</si>
  <si>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</si>
  <si>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</si>
  <si>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</si>
  <si>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</si>
  <si>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</si>
  <si>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</si>
  <si>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</si>
  <si>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</si>
  <si>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</si>
  <si>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</si>
  <si>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</si>
  <si>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</si>
  <si>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</si>
  <si>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</si>
  <si>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</si>
  <si>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</si>
  <si>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</si>
  <si>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</si>
  <si>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</si>
  <si>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</si>
  <si>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</si>
  <si>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</si>
  <si>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</si>
  <si>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</si>
  <si>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</si>
  <si>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</si>
  <si>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</si>
  <si>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</si>
  <si>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</si>
  <si>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</si>
  <si>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</si>
  <si>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</si>
  <si>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</si>
  <si>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</si>
  <si>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</si>
  <si>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</si>
  <si>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</si>
  <si>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</si>
  <si>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</si>
  <si>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</si>
  <si>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</si>
  <si>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</si>
  <si>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</si>
  <si>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</si>
  <si>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</si>
  <si>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</si>
  <si>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</si>
  <si>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</si>
  <si>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</si>
  <si>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</si>
  <si>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</si>
  <si>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</si>
  <si>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</si>
  <si>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</si>
  <si>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</si>
  <si>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</si>
  <si>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</si>
  <si>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</si>
  <si>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</si>
  <si>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</si>
  <si>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</si>
  <si>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</si>
  <si>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</si>
  <si>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</si>
  <si>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</si>
  <si>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</si>
  <si>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</si>
  <si>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</si>
  <si>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</si>
  <si>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</si>
  <si>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</si>
  <si>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</si>
  <si>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</si>
  <si>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</si>
  <si>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</si>
  <si>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</si>
  <si>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</si>
  <si>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</si>
  <si>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</si>
  <si>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</si>
  <si>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</si>
  <si>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</si>
  <si>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</si>
  <si>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</si>
  <si>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</si>
  <si>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</si>
  <si>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</si>
  <si>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</si>
  <si>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</si>
  <si>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</si>
  <si>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</si>
  <si>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</si>
  <si>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</si>
  <si>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</si>
  <si>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</si>
  <si>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</si>
  <si>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</si>
  <si>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</si>
  <si>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</si>
  <si>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</si>
  <si>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</si>
  <si>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</si>
  <si>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</si>
  <si>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</si>
  <si>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</si>
  <si>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</si>
  <si>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</si>
  <si>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</si>
  <si>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</si>
  <si>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</si>
  <si>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</si>
  <si>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</si>
  <si>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</si>
  <si>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</si>
  <si>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</si>
  <si>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</si>
  <si>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</si>
  <si>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</si>
  <si>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</si>
  <si>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</si>
  <si>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</si>
  <si>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</si>
  <si>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</si>
  <si>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</si>
  <si>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</si>
  <si>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</si>
  <si>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</si>
  <si>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</si>
  <si>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</si>
  <si>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</si>
  <si>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</si>
  <si>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</si>
  <si>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</si>
  <si>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</si>
  <si>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</si>
  <si>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</si>
  <si>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</si>
  <si>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</si>
  <si>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</si>
  <si>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</si>
  <si>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</si>
  <si>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</si>
  <si>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</si>
  <si>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</si>
  <si>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</si>
  <si>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</si>
  <si>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</si>
  <si>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</si>
  <si>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</si>
  <si>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</si>
  <si>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</si>
  <si>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</si>
  <si>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</si>
  <si>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</si>
  <si>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</si>
  <si>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</si>
  <si>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</si>
  <si>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</si>
  <si>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</si>
  <si>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</si>
  <si>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</si>
  <si>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</si>
  <si>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</si>
  <si>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</si>
  <si>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</si>
  <si>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</si>
  <si>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</si>
  <si>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</si>
  <si>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</si>
  <si>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</si>
  <si>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</si>
  <si>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</si>
  <si>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</si>
  <si>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</si>
  <si>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</si>
  <si>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</si>
  <si>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</si>
  <si>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</si>
  <si>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</si>
  <si>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</si>
  <si>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</si>
  <si>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</si>
  <si>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</si>
  <si>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</si>
  <si>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</si>
  <si>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</si>
  <si>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</si>
  <si>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</si>
  <si>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</si>
  <si>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</si>
  <si>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</si>
  <si>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</si>
  <si>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</si>
  <si>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</si>
  <si>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</si>
  <si>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</si>
  <si>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</si>
  <si>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</si>
  <si>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</si>
  <si>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</si>
  <si>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</si>
  <si>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</si>
  <si>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</si>
  <si>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</si>
  <si>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</si>
  <si>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</si>
  <si>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</si>
  <si>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</si>
  <si>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</si>
  <si>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</si>
  <si>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</si>
  <si>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</si>
  <si>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</si>
  <si>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</si>
  <si>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</si>
  <si>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</si>
  <si>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</si>
  <si>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</si>
  <si>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</si>
  <si>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</si>
  <si>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</si>
  <si>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</si>
  <si>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</si>
  <si>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</si>
  <si>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</si>
  <si>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</si>
  <si>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</si>
  <si>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</si>
  <si>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</si>
  <si>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</si>
  <si>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</si>
  <si>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</si>
  <si>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</si>
  <si>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</si>
  <si>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</si>
  <si>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</si>
  <si>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</si>
  <si>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</si>
  <si>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</si>
  <si>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</si>
  <si>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</si>
  <si>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</si>
  <si>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</si>
  <si>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</si>
  <si>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</si>
  <si>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</si>
  <si>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</si>
  <si>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</si>
  <si>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</si>
  <si>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</si>
  <si>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</si>
  <si>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</si>
  <si>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</si>
  <si>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</si>
  <si>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</si>
  <si>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</si>
  <si>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</si>
  <si>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</si>
  <si>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</si>
  <si>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</si>
  <si>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</si>
  <si>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</si>
  <si>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</si>
  <si>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</si>
  <si>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</si>
  <si>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</si>
  <si>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</si>
  <si>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</si>
  <si>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</si>
  <si>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</si>
  <si>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</si>
  <si>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</si>
  <si>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</si>
  <si>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</si>
  <si>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</si>
  <si>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</si>
  <si>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</si>
  <si>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</si>
  <si>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</si>
  <si>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</si>
  <si>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</si>
  <si>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</si>
  <si>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</si>
  <si>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</si>
  <si>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</si>
  <si>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</si>
  <si>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</si>
  <si>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</si>
  <si>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</si>
  <si>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</si>
  <si>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</si>
  <si>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</si>
  <si>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</si>
  <si>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</si>
  <si>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</si>
  <si>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</si>
  <si>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</si>
  <si>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</si>
  <si>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</si>
  <si>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</si>
  <si>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</si>
  <si>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</si>
  <si>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</si>
  <si>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</si>
  <si>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</si>
  <si>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</si>
  <si>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</si>
  <si>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</si>
  <si>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</si>
  <si>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</si>
  <si>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</si>
  <si>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</si>
  <si>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</si>
  <si>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</si>
  <si>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</si>
  <si>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</si>
  <si>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</si>
  <si>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</si>
  <si>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</si>
  <si>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</si>
  <si>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</si>
  <si>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</si>
  <si>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</si>
  <si>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</si>
  <si>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</si>
  <si>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</si>
  <si>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</si>
  <si>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</si>
  <si>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</si>
  <si>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</si>
  <si>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</si>
  <si>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</si>
  <si>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</si>
  <si>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</si>
  <si>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</si>
  <si>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</si>
  <si>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</si>
  <si>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</si>
  <si>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</si>
  <si>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</si>
  <si>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</si>
  <si>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</si>
  <si>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</si>
  <si>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</si>
  <si>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</si>
  <si>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</si>
  <si>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</si>
  <si>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</si>
  <si>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</si>
  <si>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</si>
  <si>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</si>
  <si>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</si>
  <si>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</si>
  <si>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</si>
  <si>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</si>
  <si>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</si>
  <si>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</si>
  <si>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</si>
  <si>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</si>
  <si>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</si>
  <si>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</si>
  <si>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</si>
  <si>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</si>
  <si>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</si>
  <si>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</si>
  <si>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</si>
  <si>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</si>
  <si>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</si>
  <si>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</si>
  <si>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</si>
  <si>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</si>
  <si>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</si>
  <si>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</si>
  <si>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</si>
  <si>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</si>
  <si>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</si>
  <si>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</si>
  <si>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</si>
  <si>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</si>
  <si>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</si>
  <si>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</si>
  <si>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</si>
  <si>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</si>
  <si>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</si>
  <si>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</si>
  <si>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</si>
  <si>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</si>
  <si>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</si>
  <si>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</si>
  <si>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</si>
  <si>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</si>
  <si>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</si>
  <si>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</si>
  <si>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</si>
  <si>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</si>
  <si>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</si>
  <si>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</si>
  <si>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</si>
  <si>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</si>
  <si>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</si>
  <si>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</si>
  <si>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</si>
  <si>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</si>
  <si>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</si>
  <si>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</si>
  <si>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</si>
  <si>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</si>
  <si>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</si>
  <si>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</si>
  <si>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</si>
  <si>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</si>
  <si>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</si>
  <si>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</si>
  <si>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</si>
  <si>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</si>
  <si>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</si>
  <si>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</si>
  <si>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</si>
  <si>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</si>
  <si>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</si>
  <si>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</si>
  <si>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</si>
  <si>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</si>
  <si>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</si>
  <si>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</si>
  <si>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</si>
  <si>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</si>
  <si>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</si>
  <si>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</si>
  <si>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</si>
  <si>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</si>
  <si>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</si>
  <si>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</si>
  <si>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</si>
  <si>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</si>
  <si>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</si>
  <si>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</si>
  <si>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</si>
  <si>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</si>
  <si>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</si>
  <si>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</si>
  <si>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</si>
  <si>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</si>
  <si>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</si>
  <si>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</si>
  <si>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</si>
  <si>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</si>
  <si>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</si>
  <si>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</si>
  <si>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</si>
  <si>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</si>
  <si>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</si>
  <si>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</si>
  <si>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</si>
  <si>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</si>
  <si>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</si>
  <si>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</si>
  <si>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</si>
  <si>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</si>
  <si>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</si>
  <si>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</si>
  <si>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</si>
  <si>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</si>
  <si>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</si>
  <si>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</si>
  <si>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</si>
  <si>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</si>
  <si>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</si>
  <si>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</si>
  <si>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</si>
  <si>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</si>
  <si>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</si>
  <si>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</si>
  <si>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</si>
  <si>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</si>
  <si>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</si>
  <si>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</si>
  <si>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</si>
  <si>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</si>
  <si>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</si>
  <si>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</si>
  <si>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</si>
  <si>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</si>
  <si>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</si>
  <si>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</si>
  <si>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</si>
  <si>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</si>
  <si>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</si>
  <si>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</si>
  <si>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</si>
  <si>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</si>
  <si>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</si>
  <si>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</si>
  <si>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</si>
  <si>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</si>
  <si>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</si>
  <si>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</si>
  <si>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</si>
  <si>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</si>
  <si>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</si>
  <si>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</si>
  <si>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</si>
  <si>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</si>
  <si>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</si>
  <si>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</si>
  <si>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</si>
  <si>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</si>
  <si>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</si>
  <si>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</si>
  <si>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</si>
  <si>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</si>
  <si>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</si>
  <si>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</si>
  <si>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</si>
  <si>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</si>
  <si>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</si>
  <si>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</si>
  <si>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</si>
  <si>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</si>
  <si>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</si>
  <si>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</si>
  <si>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</si>
  <si>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</si>
  <si>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</si>
  <si>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</si>
  <si>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</si>
  <si>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</si>
  <si>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</si>
  <si>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</si>
  <si>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</si>
  <si>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</si>
  <si>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</si>
  <si>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</si>
  <si>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</si>
  <si>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</si>
  <si>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</si>
  <si>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</si>
  <si>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</si>
  <si>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</si>
  <si>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</si>
  <si>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</si>
  <si>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</si>
  <si>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</si>
  <si>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</si>
  <si>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</si>
  <si>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</si>
  <si>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</si>
  <si>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</si>
  <si>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</si>
  <si>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</si>
  <si>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</si>
  <si>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</si>
  <si>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</si>
  <si>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</si>
  <si>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</si>
  <si>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</si>
  <si>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</si>
  <si>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</si>
  <si>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</si>
  <si>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</si>
  <si>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</si>
  <si>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</si>
  <si>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</si>
  <si>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</si>
  <si>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</si>
  <si>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</si>
  <si>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</si>
  <si>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</si>
  <si>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</si>
  <si>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</si>
  <si>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</si>
  <si>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</si>
  <si>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</si>
  <si>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</si>
  <si>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</si>
  <si>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</si>
  <si>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</si>
  <si>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</si>
  <si>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</si>
  <si>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</si>
  <si>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</si>
  <si>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</si>
  <si>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</si>
  <si>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</si>
  <si>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</si>
  <si>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</si>
  <si>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</si>
  <si>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</si>
  <si>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</si>
  <si>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</si>
  <si>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</si>
  <si>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</si>
  <si>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</si>
  <si>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</si>
  <si>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</si>
  <si>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</si>
  <si>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</si>
  <si>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</si>
  <si>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</si>
  <si>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</si>
  <si>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</si>
  <si>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</si>
  <si>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</si>
  <si>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</si>
  <si>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</si>
  <si>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</si>
  <si>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</si>
  <si>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</si>
  <si>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</si>
  <si>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</si>
  <si>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</si>
  <si>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</si>
  <si>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</si>
  <si>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</si>
  <si>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</si>
  <si>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</si>
  <si>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</si>
  <si>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</si>
  <si>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</si>
  <si>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</si>
  <si>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</si>
  <si>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</si>
  <si>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</si>
  <si>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</si>
  <si>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</si>
  <si>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</si>
  <si>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</si>
  <si>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</si>
  <si>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</si>
  <si>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</si>
  <si>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</si>
  <si>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</si>
  <si>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</si>
  <si>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</si>
  <si>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</si>
  <si>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</si>
  <si>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</si>
  <si>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</si>
  <si>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</si>
  <si>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</si>
  <si>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</si>
  <si>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</si>
  <si>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</si>
  <si>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</si>
  <si>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</si>
  <si>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</si>
  <si>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</si>
  <si>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</si>
  <si>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</si>
  <si>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</si>
  <si>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</si>
  <si>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</si>
  <si>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</si>
  <si>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</si>
  <si>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</si>
  <si>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</si>
  <si>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</si>
  <si>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</si>
  <si>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</si>
  <si>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</si>
  <si>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</si>
  <si>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</si>
  <si>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</si>
  <si>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</si>
  <si>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</si>
  <si>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</si>
  <si>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</si>
  <si>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</si>
  <si>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</si>
  <si>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</si>
  <si>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</si>
  <si>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</si>
  <si>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</si>
  <si>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</si>
  <si>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</si>
  <si>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</si>
  <si>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</si>
  <si>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</si>
  <si>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</si>
  <si>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</si>
  <si>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</si>
  <si>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</si>
  <si>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</si>
  <si>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</si>
  <si>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</si>
  <si>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</si>
  <si>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</si>
  <si>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</si>
  <si>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</si>
  <si>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</si>
  <si>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</si>
  <si>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</si>
  <si>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</si>
  <si>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</si>
  <si>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</si>
  <si>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</si>
  <si>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</si>
  <si>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</si>
  <si>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</si>
  <si>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</si>
  <si>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</si>
  <si>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</si>
  <si>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</si>
  <si>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</si>
  <si>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</si>
  <si>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</si>
  <si>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</si>
  <si>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</si>
  <si>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</si>
  <si>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</si>
  <si>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</si>
  <si>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</si>
  <si>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</si>
  <si>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</si>
  <si>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</si>
  <si>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</si>
  <si>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</si>
  <si>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</si>
  <si>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</si>
  <si>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</si>
  <si>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</si>
  <si>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</si>
  <si>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</si>
  <si>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</si>
  <si>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</si>
  <si>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</si>
  <si>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</si>
  <si>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</si>
  <si>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</si>
  <si>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</si>
  <si>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</si>
  <si>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</si>
  <si>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</si>
  <si>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</si>
  <si>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</si>
  <si>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</si>
  <si>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</si>
  <si>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</si>
  <si>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</si>
  <si>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</si>
  <si>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</si>
  <si>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</si>
  <si>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</si>
  <si>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</si>
  <si>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</si>
  <si>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</si>
  <si>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</si>
  <si>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</si>
  <si>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</si>
  <si>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</si>
  <si>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</si>
  <si>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</si>
  <si>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</si>
  <si>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</si>
  <si>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</si>
  <si>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</si>
  <si>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</si>
  <si>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</si>
  <si>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</si>
  <si>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</si>
  <si>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</si>
  <si>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</si>
  <si>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</si>
  <si>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</si>
  <si>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</si>
  <si>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</si>
  <si>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</si>
  <si>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</si>
  <si>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</si>
  <si>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</si>
  <si>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</si>
  <si>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</si>
  <si>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</si>
  <si>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</si>
  <si>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</si>
  <si>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</si>
  <si>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</si>
  <si>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</si>
  <si>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</si>
  <si>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</si>
  <si>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</si>
  <si>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</si>
  <si>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</si>
  <si>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</si>
  <si>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</si>
  <si>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</si>
  <si>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</si>
  <si>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</si>
  <si>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</si>
  <si>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</si>
  <si>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</si>
  <si>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</si>
  <si>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</si>
  <si>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</si>
  <si>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</si>
  <si>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</si>
  <si>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</si>
  <si>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</si>
  <si>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</si>
  <si>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</si>
  <si>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</si>
  <si>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</si>
  <si>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</si>
  <si>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</si>
  <si>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</si>
  <si>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</si>
  <si>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</si>
  <si>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</si>
  <si>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</si>
  <si>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</si>
  <si>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</si>
  <si>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</si>
  <si>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</si>
  <si>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</si>
  <si>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</si>
  <si>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</si>
  <si>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</si>
  <si>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</si>
  <si>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</si>
  <si>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</si>
  <si>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</si>
  <si>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</si>
  <si>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</si>
  <si>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</si>
  <si>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</si>
  <si>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</si>
  <si>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</si>
  <si>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</si>
  <si>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</si>
  <si>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</si>
  <si>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</si>
  <si>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</si>
  <si>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</si>
  <si>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</si>
  <si>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</si>
  <si>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</si>
  <si>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</si>
  <si>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</si>
  <si>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</si>
  <si>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</si>
  <si>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</si>
  <si>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</si>
  <si>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</si>
  <si>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</si>
  <si>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</si>
  <si>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</si>
  <si>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</si>
  <si>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</si>
  <si>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</si>
  <si>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</si>
  <si>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</si>
  <si>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</si>
  <si>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</si>
  <si>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</si>
  <si>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</si>
  <si>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</si>
  <si>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</si>
  <si>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</si>
  <si>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</si>
  <si>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</si>
  <si>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</si>
  <si>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</si>
  <si>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</si>
  <si>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</si>
  <si>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</si>
  <si>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</si>
  <si>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</si>
  <si>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</si>
  <si>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</si>
  <si>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</si>
  <si>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</si>
  <si>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</si>
  <si>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</si>
  <si>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</si>
  <si>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</si>
  <si>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</si>
  <si>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</si>
  <si>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</si>
  <si>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</si>
  <si>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</si>
  <si>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</si>
  <si>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</si>
  <si>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</si>
  <si>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</si>
  <si>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</si>
  <si>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</si>
  <si>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</si>
  <si>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</si>
  <si>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</si>
  <si>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</si>
  <si>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</si>
  <si>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</si>
  <si>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</si>
  <si>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</si>
  <si>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</si>
  <si>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</si>
  <si>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</si>
  <si>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</si>
  <si>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</si>
  <si>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</si>
  <si>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</si>
  <si>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</si>
  <si>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</si>
  <si>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</si>
  <si>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</si>
  <si>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</si>
  <si>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</si>
  <si>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</si>
  <si>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</si>
  <si>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</si>
  <si>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</si>
  <si>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</si>
  <si>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</si>
  <si>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</si>
  <si>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</si>
  <si>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</si>
  <si>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</si>
  <si>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</si>
  <si>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</si>
  <si>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</si>
  <si>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</si>
  <si>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</si>
  <si>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</si>
  <si>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</si>
  <si>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</si>
  <si>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</si>
  <si>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</si>
  <si>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</si>
  <si>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</si>
  <si>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</si>
  <si>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</si>
  <si>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</si>
  <si>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</si>
  <si>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</si>
  <si>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</si>
  <si>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</si>
  <si>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</si>
  <si>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</si>
  <si>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</si>
  <si>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</si>
  <si>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</si>
  <si>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</si>
  <si>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</si>
  <si>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</si>
  <si>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</si>
  <si>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</si>
  <si>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</si>
  <si>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</si>
  <si>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</si>
  <si>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</si>
  <si>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</si>
  <si>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</si>
  <si>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</si>
  <si>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</si>
  <si>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</si>
  <si>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</si>
  <si>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</si>
  <si>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</si>
  <si>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</si>
  <si>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</si>
  <si>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</si>
  <si>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</si>
  <si>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</si>
  <si>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</si>
  <si>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</si>
  <si>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</si>
  <si>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</si>
  <si>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</si>
  <si>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</si>
  <si>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</si>
  <si>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</si>
  <si>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</si>
  <si>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</si>
  <si>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</si>
  <si>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</si>
  <si>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</si>
  <si>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</si>
  <si>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</si>
  <si>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</si>
  <si>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</si>
  <si>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</si>
  <si>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</si>
  <si>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</si>
  <si>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</si>
  <si>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</si>
  <si>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</si>
  <si>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</si>
  <si>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</si>
  <si>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</si>
  <si>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</si>
  <si>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</si>
  <si>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</si>
  <si>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</si>
  <si>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</si>
  <si>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</si>
  <si>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</si>
  <si>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</si>
  <si>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</si>
  <si>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</si>
  <si>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</si>
  <si>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</si>
  <si>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</si>
  <si>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</si>
  <si>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</si>
  <si>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</si>
  <si>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</si>
  <si>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</si>
  <si>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</si>
  <si>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</si>
  <si>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</si>
  <si>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</si>
  <si>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</si>
  <si>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</si>
  <si>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</si>
  <si>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</si>
  <si>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</si>
  <si>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</si>
  <si>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</si>
  <si>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</si>
  <si>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</si>
  <si>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</si>
  <si>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</si>
  <si>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</si>
  <si>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</si>
  <si>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</si>
  <si>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</si>
  <si>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</si>
  <si>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</si>
  <si>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</si>
  <si>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</si>
  <si>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</si>
  <si>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</si>
  <si>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</si>
  <si>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</si>
  <si>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</si>
  <si>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</si>
  <si>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</si>
  <si>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</si>
  <si>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</si>
  <si>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</si>
  <si>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</si>
  <si>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</si>
  <si>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</si>
  <si>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</si>
  <si>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</si>
  <si>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</si>
  <si>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</si>
  <si>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</si>
  <si>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</si>
  <si>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</si>
  <si>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</si>
  <si>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</si>
  <si>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</si>
  <si>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</si>
  <si>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</si>
  <si>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</si>
  <si>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</si>
  <si>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</si>
  <si>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</si>
  <si>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</si>
  <si>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</si>
  <si>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</si>
  <si>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</si>
  <si>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</si>
  <si>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</si>
  <si>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</si>
  <si>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</si>
  <si>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</si>
  <si>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</si>
  <si>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</si>
  <si>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</si>
  <si>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</si>
  <si>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</si>
  <si>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</si>
  <si>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</si>
  <si>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</si>
  <si>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</si>
  <si>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</si>
  <si>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</si>
  <si>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</si>
  <si>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</si>
  <si>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</si>
  <si>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</si>
  <si>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</si>
  <si>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</si>
  <si>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</si>
  <si>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</si>
  <si>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</si>
  <si>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</si>
  <si>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</si>
  <si>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</si>
  <si>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</si>
  <si>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</si>
  <si>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</si>
  <si>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</si>
  <si>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</si>
  <si>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</si>
  <si>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</si>
  <si>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</si>
  <si>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</si>
  <si>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</si>
  <si>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</si>
  <si>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</si>
  <si>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</si>
  <si>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</si>
  <si>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</si>
  <si>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</si>
  <si>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</si>
  <si>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</si>
  <si>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</si>
  <si>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</si>
  <si>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</si>
  <si>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</si>
  <si>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</si>
  <si>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</si>
  <si>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</si>
  <si>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</si>
  <si>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</si>
  <si>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</si>
  <si>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</si>
  <si>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</si>
  <si>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</si>
  <si>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</si>
  <si>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</si>
  <si>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</si>
  <si>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</si>
  <si>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</si>
  <si>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</si>
  <si>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</si>
  <si>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</si>
  <si>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</si>
  <si>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</si>
  <si>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</si>
  <si>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</si>
  <si>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</si>
  <si>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</si>
  <si>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</si>
  <si>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</si>
  <si>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</si>
  <si>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</si>
  <si>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</si>
  <si>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</si>
  <si>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</si>
  <si>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</si>
  <si>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</si>
  <si>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</si>
  <si>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</si>
  <si>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</si>
  <si>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</si>
  <si>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</si>
  <si>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</si>
  <si>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</si>
  <si>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</si>
  <si>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</si>
  <si>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</si>
  <si>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</si>
  <si>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</si>
  <si>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</si>
  <si>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</si>
  <si>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</si>
  <si>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</si>
  <si>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</si>
  <si>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</si>
  <si>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</si>
  <si>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</si>
  <si>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</si>
  <si>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</si>
  <si>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</si>
  <si>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</si>
  <si>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</si>
  <si>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</si>
  <si>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</si>
  <si>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</si>
  <si>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</si>
  <si>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</si>
  <si>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</si>
  <si>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</si>
  <si>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</si>
  <si>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</si>
  <si>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</si>
  <si>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</si>
  <si>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</si>
  <si>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</si>
  <si>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</si>
  <si>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</si>
  <si>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</si>
  <si>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</si>
  <si>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</si>
  <si>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</si>
  <si>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</si>
  <si>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</si>
  <si>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</si>
  <si>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</si>
  <si>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</si>
  <si>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</si>
  <si>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</si>
  <si>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</si>
  <si>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</si>
  <si>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</si>
  <si>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</si>
  <si>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</si>
  <si>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</si>
  <si>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</si>
  <si>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</si>
  <si>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</si>
  <si>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</si>
  <si>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</si>
  <si>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</si>
  <si>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</si>
  <si>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</si>
  <si>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</si>
  <si>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</si>
  <si>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</si>
  <si>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</si>
  <si>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</si>
  <si>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</si>
  <si>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</si>
  <si>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</si>
  <si>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</si>
  <si>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</si>
  <si>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</si>
  <si>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</si>
  <si>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</si>
  <si>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</si>
  <si>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</si>
  <si>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</si>
  <si>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</si>
  <si>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</si>
  <si>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</si>
  <si>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</si>
  <si>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</si>
  <si>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</si>
  <si>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</si>
  <si>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</si>
  <si>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</si>
  <si>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</si>
  <si>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</si>
  <si>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</si>
  <si>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</si>
  <si>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</si>
  <si>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</si>
  <si>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</si>
  <si>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</si>
  <si>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</si>
  <si>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</si>
  <si>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</si>
  <si>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</si>
  <si>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</si>
  <si>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</si>
  <si>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</si>
  <si>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</si>
  <si>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</si>
  <si>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</si>
  <si>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</si>
  <si>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</si>
  <si>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</si>
  <si>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</si>
  <si>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</si>
  <si>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</si>
  <si>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</si>
  <si>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</si>
  <si>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</si>
  <si>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</si>
  <si>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</si>
  <si>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</si>
  <si>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</si>
  <si>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</si>
  <si>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</si>
  <si>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</si>
  <si>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</si>
  <si>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</si>
  <si>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</si>
  <si>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</si>
  <si>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</si>
  <si>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</si>
  <si>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</si>
  <si>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</si>
  <si>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</si>
  <si>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</si>
  <si>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</si>
  <si>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</si>
  <si>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</si>
  <si>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</si>
  <si>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</si>
  <si>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</si>
  <si>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</si>
  <si>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</si>
  <si>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</si>
  <si>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</si>
  <si>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</si>
  <si>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</si>
  <si>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</si>
  <si>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</si>
  <si>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</si>
  <si>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</si>
  <si>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</si>
  <si>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</si>
  <si>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</si>
  <si>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</si>
  <si>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</si>
  <si>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</si>
  <si>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</si>
  <si>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</si>
  <si>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</si>
  <si>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</si>
  <si>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</si>
  <si>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</si>
  <si>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</si>
  <si>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</si>
  <si>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</si>
  <si>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</si>
  <si>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</si>
  <si>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</si>
  <si>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</si>
  <si>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</si>
  <si>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</si>
  <si>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</si>
  <si>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</si>
  <si>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</si>
  <si>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</si>
  <si>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</si>
  <si>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</si>
  <si>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</si>
  <si>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</si>
  <si>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</si>
  <si>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</si>
  <si>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</si>
  <si>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</si>
  <si>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</si>
  <si>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</si>
  <si>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</si>
  <si>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</si>
  <si>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</si>
  <si>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</si>
  <si>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</si>
  <si>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</si>
  <si>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</si>
  <si>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</si>
  <si>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</si>
  <si>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</si>
  <si>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</si>
  <si>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</si>
  <si>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</si>
  <si>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</si>
  <si>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</si>
  <si>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</si>
  <si>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</si>
  <si>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</si>
  <si>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</si>
  <si>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</si>
  <si>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</si>
  <si>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</si>
  <si>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</si>
  <si>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</si>
  <si>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</si>
  <si>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</si>
  <si>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</si>
  <si>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</si>
  <si>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</si>
  <si>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</si>
  <si>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</si>
  <si>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</si>
  <si>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</si>
  <si>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</si>
  <si>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</si>
  <si>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</si>
  <si>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</si>
  <si>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</si>
  <si>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</si>
  <si>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</si>
  <si>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</si>
  <si>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</si>
  <si>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</si>
  <si>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</si>
  <si>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</si>
  <si>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</si>
  <si>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</si>
  <si>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</si>
  <si>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</si>
  <si>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</si>
  <si>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</si>
  <si>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</si>
  <si>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</si>
  <si>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</si>
  <si>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</si>
  <si>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</si>
  <si>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</si>
  <si>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</si>
  <si>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</si>
  <si>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</si>
  <si>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</si>
  <si>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</si>
  <si>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</si>
  <si>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</si>
  <si>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</si>
  <si>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</si>
  <si>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</si>
  <si>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</si>
  <si>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</si>
  <si>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</si>
  <si>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</si>
  <si>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</si>
  <si>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</si>
  <si>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</si>
  <si>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</si>
  <si>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</si>
  <si>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</si>
  <si>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</si>
  <si>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</si>
  <si>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</si>
  <si>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</si>
  <si>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</si>
  <si>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</si>
  <si>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</si>
  <si>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</si>
  <si>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</si>
  <si>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</si>
  <si>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</si>
  <si>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</si>
  <si>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</si>
  <si>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</si>
  <si>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</si>
  <si>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</si>
  <si>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</si>
  <si>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</si>
  <si>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</si>
  <si>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</si>
  <si>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</si>
  <si>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</si>
  <si>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</si>
  <si>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</si>
  <si>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</si>
  <si>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</si>
  <si>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</si>
  <si>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</si>
  <si>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</si>
  <si>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</si>
  <si>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</si>
  <si>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</si>
  <si>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</si>
  <si>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</si>
  <si>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</si>
  <si>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</si>
  <si>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</si>
  <si>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</si>
  <si>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</si>
  <si>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</si>
  <si>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</si>
  <si>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</si>
  <si>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</si>
  <si>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</si>
  <si>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</si>
  <si>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</si>
  <si>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</si>
  <si>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</si>
  <si>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</si>
  <si>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</si>
  <si>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</si>
  <si>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</si>
  <si>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</si>
  <si>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</si>
  <si>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</si>
  <si>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</si>
  <si>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</si>
  <si>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</si>
  <si>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</si>
  <si>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</si>
  <si>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</si>
  <si>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</si>
  <si>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</si>
  <si>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</si>
  <si>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</si>
  <si>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</si>
  <si>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</si>
  <si>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</si>
  <si>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</si>
  <si>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</si>
  <si>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</si>
  <si>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</si>
  <si>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</si>
  <si>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</si>
  <si>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</si>
  <si>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</si>
  <si>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</si>
  <si>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</si>
  <si>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</si>
  <si>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</si>
  <si>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</si>
  <si>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</si>
  <si>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</si>
  <si>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</si>
  <si>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</si>
  <si>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</si>
  <si>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</si>
  <si>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</si>
  <si>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</si>
  <si>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</si>
  <si>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</si>
  <si>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</si>
  <si>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</si>
  <si>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</si>
  <si>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</si>
  <si>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</si>
  <si>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</si>
  <si>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</si>
  <si>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</si>
  <si>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</si>
  <si>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</si>
  <si>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</si>
  <si>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</si>
  <si>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</si>
  <si>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</si>
  <si>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</si>
  <si>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</si>
  <si>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</si>
  <si>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</si>
  <si>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</si>
  <si>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</si>
  <si>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</si>
  <si>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</si>
  <si>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</si>
  <si>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</si>
  <si>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</si>
  <si>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</si>
  <si>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</si>
  <si>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</si>
  <si>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</si>
  <si>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</si>
  <si>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</si>
  <si>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</si>
  <si>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</si>
  <si>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</si>
  <si>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</si>
  <si>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</si>
  <si>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</si>
  <si>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</si>
  <si>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</si>
  <si>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</si>
  <si>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</si>
  <si>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</si>
  <si>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</si>
  <si>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</si>
  <si>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</si>
  <si>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</si>
  <si>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</si>
  <si>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</si>
  <si>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</si>
  <si>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</si>
  <si>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</si>
  <si>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</si>
  <si>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</si>
  <si>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</si>
  <si>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</si>
  <si>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</si>
  <si>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</si>
  <si>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</si>
  <si>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</si>
  <si>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</si>
  <si>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</si>
  <si>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</si>
  <si>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</si>
  <si>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</si>
  <si>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</si>
  <si>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</si>
  <si>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</si>
  <si>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</si>
  <si>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</si>
  <si>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</si>
  <si>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</si>
  <si>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</si>
  <si>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</si>
  <si>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</si>
  <si>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</si>
  <si>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</si>
  <si>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</si>
  <si>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</si>
  <si>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</si>
  <si>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</si>
  <si>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</si>
  <si>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</si>
  <si>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</si>
  <si>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</si>
  <si>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</si>
  <si>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</si>
  <si>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</si>
  <si>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</si>
  <si>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</si>
  <si>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</si>
  <si>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</si>
  <si>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</si>
  <si>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</si>
  <si>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</si>
  <si>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</si>
  <si>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</si>
  <si>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</si>
  <si>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</si>
  <si>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</si>
  <si>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</si>
  <si>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</si>
  <si>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</si>
  <si>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</si>
  <si>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</si>
  <si>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</si>
  <si>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</si>
  <si>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</si>
  <si>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</si>
  <si>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</si>
  <si>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</si>
  <si>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</si>
  <si>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</si>
  <si>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</si>
  <si>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</si>
  <si>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</si>
  <si>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</si>
  <si>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</si>
  <si>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</si>
  <si>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</si>
  <si>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</si>
  <si>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</si>
  <si>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</si>
  <si>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</si>
  <si>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</si>
  <si>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</si>
  <si>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</si>
  <si>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</si>
  <si>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</si>
  <si>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</si>
  <si>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</si>
  <si>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</si>
  <si>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</si>
  <si>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</si>
  <si>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</si>
  <si>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</si>
  <si>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</si>
  <si>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</si>
  <si>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</si>
  <si>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</si>
  <si>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</si>
  <si>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</si>
  <si>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</si>
  <si>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</si>
  <si>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</si>
  <si>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</si>
  <si>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</si>
  <si>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</si>
  <si>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</si>
  <si>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</si>
  <si>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</si>
  <si>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</si>
  <si>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</si>
  <si>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</si>
  <si>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</si>
  <si>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</si>
  <si>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</si>
  <si>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</si>
  <si>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</si>
  <si>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</si>
  <si>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</si>
  <si>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</si>
  <si>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</si>
  <si>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</si>
  <si>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</si>
  <si>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</si>
  <si>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</si>
  <si>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</si>
  <si>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</si>
  <si>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</si>
  <si>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</si>
  <si>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</si>
  <si>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</si>
  <si>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</si>
  <si>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</si>
  <si>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</si>
  <si>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</si>
  <si>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</si>
  <si>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</si>
  <si>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</si>
  <si>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</si>
  <si>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</si>
  <si>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</si>
  <si>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</si>
  <si>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</si>
  <si>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</si>
  <si>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</si>
  <si>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</si>
  <si>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</si>
  <si>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</si>
  <si>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</si>
  <si>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</si>
  <si>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</si>
  <si>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</si>
  <si>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</si>
  <si>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</si>
  <si>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</si>
  <si>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</si>
  <si>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</si>
  <si>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</si>
  <si>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</si>
  <si>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</si>
  <si>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</si>
  <si>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</si>
  <si>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</si>
  <si>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</si>
  <si>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</si>
  <si>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</si>
  <si>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</si>
  <si>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</si>
  <si>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</si>
  <si>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</si>
  <si>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</si>
  <si>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</si>
  <si>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</si>
  <si>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</si>
  <si>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</si>
  <si>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</si>
  <si>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</si>
  <si>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</si>
  <si>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</si>
  <si>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</si>
  <si>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</si>
  <si>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</si>
  <si>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</si>
  <si>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</si>
  <si>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</si>
  <si>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</si>
  <si>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</si>
  <si>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</si>
  <si>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</si>
  <si>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</si>
  <si>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</si>
  <si>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</si>
  <si>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</si>
  <si>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</si>
  <si>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</si>
  <si>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</si>
  <si>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</si>
  <si>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</si>
  <si>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</si>
  <si>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</si>
  <si>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</si>
  <si>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</si>
  <si>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</si>
  <si>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</si>
  <si>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</si>
  <si>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</si>
  <si>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</si>
  <si>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</si>
  <si>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</si>
  <si>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</si>
  <si>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</si>
  <si>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</si>
  <si>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</si>
  <si>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</si>
  <si>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</si>
  <si>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</si>
  <si>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</si>
  <si>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</si>
  <si>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</si>
  <si>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</si>
  <si>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</si>
  <si>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</si>
  <si>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</si>
  <si>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</si>
  <si>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</si>
  <si>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</si>
  <si>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</si>
  <si>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</si>
  <si>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</si>
  <si>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</si>
  <si>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</si>
  <si>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</si>
  <si>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</si>
  <si>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</si>
  <si>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</si>
  <si>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</si>
  <si>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</si>
  <si>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</si>
  <si>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</si>
  <si>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</si>
  <si>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</si>
  <si>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</si>
  <si>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</si>
  <si>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</si>
  <si>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</si>
  <si>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</si>
  <si>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</si>
  <si>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</si>
  <si>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</si>
  <si>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</si>
  <si>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</si>
  <si>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</si>
  <si>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</si>
  <si>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</si>
  <si>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</si>
  <si>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</si>
  <si>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</si>
  <si>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</si>
  <si>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</si>
  <si>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</si>
  <si>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</si>
  <si>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</si>
  <si>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</si>
  <si>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</si>
  <si>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</si>
  <si>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</si>
  <si>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</si>
  <si>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</si>
  <si>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</si>
  <si>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</si>
  <si>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</si>
  <si>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</si>
  <si>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</si>
  <si>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</si>
  <si>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</si>
  <si>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</si>
  <si>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</si>
  <si>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</si>
  <si>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</si>
  <si>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</si>
  <si>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</si>
  <si>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</si>
  <si>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</si>
  <si>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</si>
  <si>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</si>
  <si>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</si>
  <si>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</si>
  <si>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</si>
  <si>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</si>
  <si>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</si>
  <si>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</si>
  <si>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</si>
  <si>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</si>
  <si>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</si>
  <si>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</si>
  <si>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</si>
  <si>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</si>
  <si>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</si>
  <si>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</si>
  <si>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</si>
  <si>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</si>
  <si>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</si>
  <si>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</si>
  <si>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</si>
  <si>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</si>
  <si>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</si>
  <si>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</si>
  <si>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</si>
  <si>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</si>
  <si>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</si>
  <si>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</si>
  <si>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</si>
  <si>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</si>
  <si>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</si>
  <si>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</si>
  <si>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</si>
  <si>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</si>
  <si>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</si>
  <si>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</si>
  <si>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</si>
  <si>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</si>
  <si>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</si>
  <si>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</si>
  <si>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</si>
  <si>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</si>
  <si>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</si>
  <si>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</si>
  <si>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</si>
  <si>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</si>
  <si>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</si>
  <si>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</si>
  <si>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</si>
  <si>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</si>
  <si>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</si>
  <si>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</si>
  <si>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</si>
  <si>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</si>
  <si>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</si>
  <si>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</si>
  <si>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</si>
  <si>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</si>
  <si>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</si>
  <si>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</si>
  <si>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</si>
  <si>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</si>
  <si>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</si>
  <si>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</si>
  <si>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</si>
  <si>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</si>
  <si>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</si>
  <si>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</si>
  <si>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</si>
  <si>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</si>
  <si>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</si>
  <si>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</si>
  <si>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</si>
  <si>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</si>
  <si>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</si>
  <si>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</si>
  <si>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</si>
  <si>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</si>
  <si>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</si>
  <si>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</si>
  <si>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</si>
  <si>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</si>
  <si>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</si>
  <si>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</si>
  <si>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</si>
  <si>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</si>
  <si>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</si>
  <si>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</si>
  <si>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</si>
  <si>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</si>
  <si>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</si>
  <si>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</si>
  <si>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</si>
  <si>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</si>
  <si>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</si>
  <si>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</si>
  <si>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</si>
  <si>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</si>
  <si>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</si>
  <si>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</si>
  <si>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</si>
  <si>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</si>
  <si>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</si>
  <si>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</si>
  <si>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</si>
  <si>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</si>
  <si>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</si>
  <si>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</si>
  <si>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</si>
  <si>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</si>
  <si>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</si>
  <si>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</si>
  <si>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</si>
  <si>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</si>
  <si>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</si>
  <si>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</si>
  <si>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</si>
  <si>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</si>
  <si>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</si>
  <si>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</si>
  <si>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</si>
  <si>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</si>
  <si>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</si>
  <si>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</si>
  <si>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</si>
  <si>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</si>
  <si>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</si>
  <si>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</si>
  <si>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</si>
  <si>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</si>
  <si>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</si>
  <si>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</si>
  <si>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</si>
  <si>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</si>
  <si>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</si>
  <si>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</si>
  <si>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</si>
  <si>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</si>
  <si>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</si>
  <si>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</si>
  <si>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</si>
  <si>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</si>
  <si>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</si>
  <si>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</si>
  <si>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</si>
  <si>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</si>
  <si>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</si>
  <si>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</si>
  <si>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</si>
  <si>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</si>
  <si>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</si>
  <si>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</si>
  <si>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</si>
  <si>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</si>
  <si>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</si>
  <si>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</si>
  <si>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</si>
  <si>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</si>
  <si>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</si>
  <si>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</si>
  <si>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</si>
  <si>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</si>
  <si>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</si>
  <si>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</si>
  <si>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</si>
  <si>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</si>
  <si>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</si>
  <si>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</si>
  <si>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</si>
  <si>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</si>
  <si>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</si>
  <si>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</si>
  <si>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</si>
  <si>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</si>
  <si>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</si>
  <si>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</si>
  <si>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</si>
  <si>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</si>
  <si>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</si>
  <si>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</si>
  <si>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</si>
  <si>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</si>
  <si>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</si>
  <si>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</si>
  <si>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</si>
  <si>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</si>
  <si>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</si>
  <si>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</si>
  <si>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</si>
  <si>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</si>
  <si>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</si>
  <si>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</si>
  <si>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</si>
  <si>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</si>
  <si>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</si>
  <si>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</si>
  <si>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</si>
  <si>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</si>
  <si>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</si>
  <si>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</si>
  <si>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</si>
  <si>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</si>
  <si>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</si>
  <si>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</si>
  <si>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</si>
  <si>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</si>
  <si>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</si>
  <si>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</si>
  <si>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</si>
  <si>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</si>
  <si>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</si>
  <si>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</si>
  <si>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</si>
  <si>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</si>
  <si>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</si>
  <si>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</si>
  <si>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</si>
  <si>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</si>
  <si>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</si>
  <si>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</si>
  <si>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</si>
  <si>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</si>
  <si>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</si>
  <si>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</si>
  <si>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</si>
  <si>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</si>
  <si>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</si>
  <si>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</si>
  <si>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</si>
  <si>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</si>
  <si>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</si>
  <si>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</si>
  <si>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</si>
  <si>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</si>
  <si>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</si>
  <si>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</si>
  <si>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</si>
  <si>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</si>
  <si>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</si>
  <si>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</si>
  <si>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</si>
  <si>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</si>
  <si>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</si>
  <si>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</si>
  <si>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</si>
  <si>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</si>
  <si>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</si>
  <si>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</si>
  <si>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</si>
  <si>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</si>
  <si>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</si>
  <si>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</si>
  <si>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</si>
  <si>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</si>
  <si>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</si>
  <si>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</si>
  <si>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</si>
  <si>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</si>
  <si>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</si>
  <si>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</si>
  <si>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</si>
  <si>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</si>
  <si>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</si>
  <si>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</si>
  <si>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</si>
  <si>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</si>
  <si>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</si>
  <si>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</si>
  <si>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</si>
  <si>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</si>
  <si>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</si>
  <si>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</si>
  <si>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</si>
  <si>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</si>
  <si>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</si>
  <si>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</si>
  <si>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</si>
  <si>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</si>
  <si>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</si>
  <si>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</si>
  <si>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</si>
  <si>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</si>
  <si>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</si>
  <si>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</si>
  <si>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</si>
  <si>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</si>
  <si>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</si>
  <si>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</si>
  <si>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</si>
  <si>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</si>
  <si>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</si>
  <si>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</si>
  <si>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</si>
  <si>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</si>
  <si>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</si>
  <si>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</si>
  <si>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</si>
  <si>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</si>
  <si>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</si>
  <si>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</si>
  <si>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</si>
  <si>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</si>
  <si>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</si>
  <si>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</si>
  <si>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</si>
  <si>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</si>
  <si>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</si>
  <si>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</si>
  <si>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</si>
  <si>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</si>
  <si>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</si>
  <si>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</si>
  <si>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</si>
  <si>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</si>
  <si>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</si>
  <si>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</si>
  <si>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</si>
  <si>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</si>
  <si>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</si>
  <si>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</si>
  <si>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</si>
  <si>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</si>
  <si>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</si>
  <si>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</si>
  <si>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</si>
  <si>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</si>
  <si>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</si>
  <si>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</si>
  <si>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</si>
  <si>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</si>
  <si>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</si>
  <si>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</si>
  <si>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</si>
  <si>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</si>
  <si>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</si>
  <si>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</si>
  <si>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</si>
  <si>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</si>
  <si>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</si>
  <si>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</si>
  <si>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</si>
  <si>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</si>
  <si>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</si>
  <si>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</si>
  <si>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</si>
  <si>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</si>
  <si>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</si>
  <si>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</si>
  <si>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</si>
  <si>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</si>
  <si>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</si>
  <si>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</si>
  <si>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</si>
  <si>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</si>
  <si>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</si>
  <si>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</si>
  <si>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</si>
  <si>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</si>
  <si>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</si>
  <si>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</si>
  <si>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</si>
  <si>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</si>
  <si>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</si>
  <si>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</si>
  <si>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</si>
  <si>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</si>
  <si>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</si>
  <si>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</si>
  <si>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</si>
  <si>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</si>
  <si>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</si>
  <si>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</si>
  <si>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</si>
  <si>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</si>
  <si>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</si>
  <si>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</si>
  <si>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</si>
  <si>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</si>
  <si>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</si>
  <si>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</si>
  <si>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</si>
  <si>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</si>
  <si>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</si>
  <si>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</si>
  <si>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</si>
  <si>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</si>
  <si>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</si>
  <si>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</si>
  <si>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</si>
  <si>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</si>
  <si>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</si>
  <si>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</si>
  <si>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</si>
  <si>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</si>
  <si>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</si>
  <si>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</si>
  <si>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</si>
  <si>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</si>
  <si>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</si>
  <si>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</si>
  <si>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</si>
  <si>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</si>
  <si>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</si>
  <si>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</si>
  <si>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</si>
  <si>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</si>
  <si>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</si>
  <si>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</si>
  <si>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</si>
  <si>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</si>
  <si>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</si>
  <si>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</si>
  <si>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</si>
  <si>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</si>
  <si>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</si>
  <si>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</si>
  <si>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</si>
  <si>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</si>
  <si>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</si>
  <si>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</si>
  <si>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</si>
  <si>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</si>
  <si>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</si>
  <si>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</si>
  <si>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</si>
  <si>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</si>
  <si>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</si>
  <si>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</si>
  <si>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</si>
  <si>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</si>
  <si>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</si>
  <si>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</si>
  <si>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</si>
  <si>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</si>
  <si>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</si>
  <si>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</si>
  <si>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</si>
  <si>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</si>
  <si>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</si>
  <si>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</si>
  <si>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</si>
  <si>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</si>
  <si>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</si>
  <si>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</si>
  <si>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</si>
  <si>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</si>
  <si>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</si>
  <si>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</si>
  <si>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</si>
  <si>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</si>
  <si>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</si>
  <si>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</si>
  <si>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</si>
  <si>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</si>
  <si>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</si>
  <si>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</si>
  <si>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</si>
  <si>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</si>
  <si>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</si>
  <si>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</si>
  <si>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</si>
  <si>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</si>
  <si>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</si>
  <si>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</si>
  <si>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</si>
  <si>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</si>
  <si>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</si>
  <si>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</si>
  <si>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</si>
  <si>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</si>
  <si>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</si>
  <si>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</si>
  <si>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</si>
  <si>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</si>
  <si>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</si>
  <si>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</si>
  <si>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</si>
  <si>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</si>
  <si>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</si>
  <si>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</si>
  <si>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</si>
  <si>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</si>
  <si>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</si>
  <si>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</si>
  <si>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</si>
  <si>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</si>
  <si>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</si>
  <si>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</si>
  <si>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</si>
  <si>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</si>
  <si>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</si>
  <si>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</si>
  <si>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</si>
  <si>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</si>
  <si>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</si>
  <si>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</si>
  <si>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</si>
  <si>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</si>
  <si>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</si>
  <si>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</si>
  <si>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</si>
  <si>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</si>
  <si>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</si>
  <si>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</si>
  <si>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</si>
  <si>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</si>
  <si>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</si>
  <si>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</si>
  <si>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</si>
  <si>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</si>
  <si>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</si>
  <si>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</si>
  <si>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</si>
  <si>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</si>
  <si>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</si>
  <si>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</si>
  <si>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</si>
  <si>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</si>
  <si>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</si>
  <si>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</si>
  <si>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</si>
  <si>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</si>
  <si>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</si>
  <si>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</si>
  <si>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</si>
  <si>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</si>
  <si>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</si>
  <si>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</si>
  <si>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</si>
  <si>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</si>
  <si>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</si>
  <si>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</si>
  <si>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</si>
  <si>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</si>
  <si>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</si>
  <si>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</si>
  <si>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</si>
  <si>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</si>
  <si>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</si>
  <si>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</si>
  <si>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</si>
  <si>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</si>
  <si>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</si>
  <si>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</si>
  <si>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</si>
  <si>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</si>
  <si>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</si>
  <si>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</si>
  <si>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</si>
  <si>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</si>
  <si>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</si>
  <si>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</si>
  <si>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</si>
  <si>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</si>
  <si>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</si>
  <si>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</si>
  <si>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</si>
  <si>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</si>
  <si>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</si>
  <si>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</si>
  <si>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</si>
  <si>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</si>
  <si>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</si>
  <si>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</si>
  <si>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</si>
  <si>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</si>
  <si>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</si>
  <si>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</si>
  <si>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</si>
  <si>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</si>
  <si>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</si>
  <si>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</si>
  <si>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</si>
  <si>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</si>
  <si>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</si>
  <si>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</si>
  <si>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</si>
  <si>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</si>
  <si>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</si>
  <si>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</si>
  <si>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</si>
  <si>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</si>
  <si>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</si>
  <si>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</si>
  <si>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</si>
  <si>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</si>
  <si>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</si>
  <si>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</si>
  <si>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</si>
  <si>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</si>
  <si>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</si>
  <si>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</si>
  <si>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</si>
  <si>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</si>
  <si>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</si>
  <si>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</si>
  <si>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</si>
  <si>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</si>
  <si>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</si>
  <si>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</si>
  <si>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</si>
  <si>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</si>
  <si>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</si>
  <si>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</si>
  <si>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</si>
  <si>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</si>
  <si>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</si>
  <si>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</si>
  <si>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</si>
  <si>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</si>
  <si>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</si>
  <si>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</si>
  <si>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</si>
  <si>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</si>
  <si>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</si>
  <si>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</si>
  <si>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</si>
  <si>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</si>
  <si>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</si>
  <si>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</si>
  <si>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</si>
  <si>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</si>
  <si>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</si>
  <si>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</si>
  <si>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</si>
  <si>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</si>
  <si>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</si>
  <si>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</si>
  <si>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</si>
  <si>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</si>
  <si>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</si>
  <si>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</si>
  <si>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</si>
  <si>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</si>
  <si>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</si>
  <si>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</si>
  <si>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</si>
  <si>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</si>
  <si>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</si>
  <si>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</si>
  <si>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</si>
  <si>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</si>
  <si>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</si>
  <si>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</si>
  <si>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</si>
  <si>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</si>
  <si>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</si>
  <si>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</si>
  <si>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</si>
  <si>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</si>
  <si>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</si>
  <si>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</si>
  <si>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</si>
  <si>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</si>
  <si>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</si>
  <si>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</si>
  <si>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</si>
  <si>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</si>
  <si>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</si>
  <si>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</si>
  <si>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</si>
  <si>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</si>
  <si>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</si>
  <si>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</si>
  <si>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</si>
  <si>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</si>
  <si>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</si>
  <si>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</si>
  <si>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</si>
  <si>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</si>
  <si>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</si>
  <si>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</si>
  <si>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</si>
  <si>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</si>
  <si>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</si>
  <si>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</si>
  <si>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</si>
  <si>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</si>
  <si>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</si>
  <si>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</si>
  <si>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</si>
  <si>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</si>
  <si>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</si>
  <si>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</si>
  <si>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</si>
  <si>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</si>
  <si>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</si>
  <si>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</si>
  <si>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</si>
  <si>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</si>
  <si>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</si>
  <si>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</si>
  <si>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</si>
  <si>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</si>
  <si>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</si>
  <si>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</si>
  <si>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</si>
  <si>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</si>
  <si>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</si>
  <si>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</si>
  <si>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</si>
  <si>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</si>
  <si>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</si>
  <si>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</si>
  <si>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</si>
  <si>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</si>
  <si>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</si>
  <si>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</si>
  <si>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</si>
  <si>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</si>
  <si>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</si>
  <si>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</si>
  <si>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</si>
  <si>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</si>
  <si>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</si>
  <si>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</si>
  <si>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</si>
  <si>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</si>
  <si>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</si>
  <si>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</si>
  <si>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</si>
  <si>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</si>
  <si>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</si>
  <si>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</si>
  <si>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</si>
  <si>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</si>
  <si>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</si>
  <si>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</si>
  <si>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</si>
  <si>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</si>
  <si>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</si>
  <si>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</si>
  <si>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</si>
  <si>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</si>
  <si>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</si>
  <si>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</si>
  <si>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</si>
  <si>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</si>
  <si>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</si>
  <si>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</si>
  <si>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</si>
  <si>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</si>
  <si>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</si>
  <si>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</si>
  <si>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</si>
  <si>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</si>
  <si>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</si>
  <si>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</si>
  <si>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</si>
  <si>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</si>
  <si>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</si>
  <si>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</si>
  <si>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</si>
  <si>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</si>
  <si>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</si>
  <si>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</si>
  <si>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</si>
  <si>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</si>
  <si>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</si>
  <si>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</si>
  <si>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</si>
  <si>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</si>
  <si>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</si>
  <si>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</si>
  <si>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</si>
  <si>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</si>
  <si>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</si>
  <si>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</si>
  <si>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</si>
  <si>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</si>
  <si>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</si>
  <si>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</si>
  <si>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</si>
  <si>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</si>
  <si>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</si>
  <si>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</si>
  <si>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</si>
  <si>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</si>
  <si>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</si>
  <si>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</si>
  <si>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</si>
  <si>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</si>
  <si>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</si>
  <si>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</si>
  <si>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</si>
  <si>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</si>
  <si>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</si>
  <si>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</si>
  <si>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</si>
  <si>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</si>
  <si>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</si>
  <si>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</si>
  <si>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</si>
  <si>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</si>
  <si>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</si>
  <si>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</si>
  <si>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</si>
  <si>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</si>
  <si>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</si>
  <si>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</si>
  <si>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</si>
  <si>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</si>
  <si>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</si>
  <si>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</si>
  <si>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</si>
  <si>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</si>
  <si>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</si>
  <si>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</si>
  <si>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</si>
  <si>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</si>
  <si>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</si>
  <si>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</si>
  <si>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</si>
  <si>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</si>
  <si>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</si>
  <si>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</si>
  <si>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</si>
  <si>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</si>
  <si>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</si>
  <si>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</si>
  <si>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</si>
  <si>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</si>
  <si>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</si>
  <si>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</si>
  <si>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</si>
  <si>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</si>
  <si>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</si>
  <si>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</si>
  <si>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</si>
  <si>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</si>
  <si>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</si>
  <si>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</si>
  <si>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</si>
  <si>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</si>
  <si>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</si>
  <si>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</si>
  <si>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</si>
  <si>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</si>
  <si>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</si>
  <si>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</si>
  <si>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</si>
  <si>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</si>
  <si>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</si>
  <si>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</si>
  <si>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</si>
  <si>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</si>
  <si>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</si>
  <si>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</si>
  <si>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</si>
  <si>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</si>
  <si>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</si>
  <si>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</si>
  <si>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</si>
  <si>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</si>
  <si>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</si>
  <si>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</si>
  <si>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</si>
  <si>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</si>
  <si>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</si>
  <si>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</si>
  <si>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</si>
  <si>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</si>
  <si>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</si>
  <si>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</si>
  <si>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</si>
  <si>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</si>
  <si>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</si>
  <si>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</si>
  <si>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</si>
  <si>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</si>
  <si>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</si>
  <si>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</si>
  <si>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</si>
  <si>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</si>
  <si>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</si>
  <si>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</si>
  <si>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</si>
  <si>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</si>
  <si>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</si>
  <si>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</si>
  <si>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</si>
  <si>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</si>
  <si>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</si>
  <si>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</si>
  <si>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</si>
  <si>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</si>
  <si>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</si>
  <si>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</si>
  <si>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</si>
  <si>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</si>
  <si>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</si>
  <si>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</si>
  <si>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</si>
  <si>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</si>
  <si>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</si>
  <si>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</si>
  <si>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</si>
  <si>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</si>
  <si>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</si>
  <si>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</si>
  <si>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</si>
  <si>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</si>
  <si>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</si>
  <si>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</si>
  <si>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</si>
  <si>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</si>
  <si>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</si>
  <si>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</si>
  <si>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</si>
  <si>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</si>
  <si>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</si>
  <si>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</si>
  <si>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</si>
  <si>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</si>
  <si>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</si>
  <si>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</si>
  <si>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</si>
  <si>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</si>
  <si>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</si>
  <si>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</si>
  <si>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</si>
  <si>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</si>
  <si>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</si>
  <si>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</si>
  <si>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</si>
  <si>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</si>
  <si>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</si>
  <si>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</si>
  <si>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</si>
  <si>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</si>
  <si>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</si>
  <si>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</si>
  <si>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</si>
  <si>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</si>
  <si>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</si>
  <si>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</si>
  <si>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</si>
  <si>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</si>
  <si>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</si>
  <si>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</si>
  <si>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</si>
  <si>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</si>
  <si>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</si>
  <si>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</si>
  <si>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</si>
  <si>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</si>
  <si>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</si>
  <si>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</si>
  <si>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</si>
  <si>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</si>
  <si>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</si>
  <si>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</si>
  <si>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</si>
  <si>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</si>
  <si>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</si>
  <si>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</si>
  <si>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</si>
  <si>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</si>
  <si>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</si>
  <si>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</si>
  <si>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</si>
  <si>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</si>
  <si>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</si>
  <si>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</si>
  <si>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</si>
  <si>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</si>
  <si>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</si>
  <si>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</si>
  <si>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</si>
  <si>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</si>
  <si>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</si>
  <si>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</si>
  <si>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</si>
  <si>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</si>
  <si>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</si>
  <si>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</si>
  <si>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</si>
  <si>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</si>
  <si>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</si>
  <si>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</si>
  <si>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</si>
  <si>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</si>
  <si>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</si>
  <si>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</si>
  <si>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</si>
  <si>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</si>
  <si>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</si>
  <si>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</si>
  <si>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</si>
  <si>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</si>
  <si>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</si>
  <si>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</si>
  <si>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</si>
  <si>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</si>
  <si>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</si>
  <si>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</si>
  <si>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</si>
  <si>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</si>
  <si>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</si>
  <si>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</si>
  <si>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</si>
  <si>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</si>
  <si>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</si>
  <si>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</si>
  <si>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</si>
  <si>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</si>
  <si>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</si>
  <si>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</si>
  <si>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</si>
  <si>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</si>
  <si>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</si>
  <si>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</si>
  <si>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</si>
  <si>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</si>
  <si>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</si>
  <si>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</si>
  <si>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</si>
  <si>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</si>
  <si>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</si>
  <si>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</si>
  <si>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</si>
  <si>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</si>
  <si>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</si>
  <si>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</si>
  <si>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</si>
  <si>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</si>
  <si>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</si>
  <si>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</si>
  <si>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</si>
  <si>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</si>
  <si>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</si>
  <si>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</si>
  <si>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</si>
  <si>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</si>
  <si>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</si>
  <si>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</si>
  <si>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</si>
  <si>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</si>
  <si>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</si>
  <si>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</si>
  <si>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</si>
  <si>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</si>
  <si>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</si>
  <si>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</si>
  <si>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</si>
  <si>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</si>
  <si>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</si>
  <si>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</si>
  <si>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</si>
  <si>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</si>
  <si>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</si>
  <si>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</si>
  <si>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</si>
  <si>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</si>
  <si>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</si>
  <si>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</si>
  <si>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</si>
  <si>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</si>
  <si>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</si>
  <si>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</si>
  <si>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</si>
  <si>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</si>
  <si>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</si>
  <si>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</si>
  <si>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</si>
  <si>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</si>
  <si>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</si>
  <si>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</si>
  <si>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</si>
  <si>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</si>
  <si>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</si>
  <si>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</si>
  <si>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</si>
  <si>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</si>
  <si>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</si>
  <si>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</si>
  <si>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</si>
  <si>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</si>
  <si>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</si>
  <si>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</si>
  <si>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</si>
  <si>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</si>
  <si>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</si>
  <si>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</si>
  <si>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</si>
  <si>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</si>
  <si>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</si>
  <si>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</si>
  <si>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</si>
  <si>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</si>
  <si>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</si>
  <si>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</si>
  <si>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</si>
  <si>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</si>
  <si>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</si>
  <si>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</si>
  <si>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</si>
  <si>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</si>
  <si>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</si>
  <si>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</si>
  <si>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</si>
  <si>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</si>
  <si>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</si>
  <si>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</si>
  <si>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</si>
  <si>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</si>
  <si>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</si>
  <si>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</si>
  <si>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</si>
  <si>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</si>
  <si>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</si>
  <si>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</si>
  <si>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</si>
  <si>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</si>
  <si>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</si>
  <si>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</si>
  <si>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</si>
  <si>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</si>
  <si>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</si>
  <si>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</si>
  <si>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</si>
  <si>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</si>
  <si>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</si>
  <si>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</si>
  <si>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</si>
  <si>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</si>
  <si>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</si>
  <si>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</si>
  <si>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</si>
  <si>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</si>
  <si>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</si>
  <si>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</si>
  <si>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</si>
  <si>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</si>
  <si>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</si>
  <si>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</si>
  <si>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</si>
  <si>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</si>
  <si>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</si>
  <si>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</si>
  <si>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</si>
  <si>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</si>
  <si>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</si>
  <si>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</si>
  <si>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</si>
  <si>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</si>
  <si>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</si>
  <si>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</si>
  <si>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</si>
  <si>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</si>
  <si>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</si>
  <si>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</si>
  <si>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</si>
  <si>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</si>
  <si>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</si>
  <si>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</si>
  <si>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</si>
  <si>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</si>
  <si>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</si>
  <si>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</si>
  <si>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</si>
  <si>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</si>
  <si>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</si>
  <si>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</si>
  <si>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</si>
  <si>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</si>
  <si>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</si>
  <si>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</si>
  <si>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</si>
  <si>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</si>
  <si>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</si>
  <si>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</si>
  <si>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</si>
  <si>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</si>
  <si>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</si>
  <si>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</si>
  <si>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</si>
  <si>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</si>
  <si>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</si>
  <si>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</si>
  <si>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</si>
  <si>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</si>
  <si>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</si>
  <si>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</si>
  <si>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</si>
  <si>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</si>
  <si>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</si>
  <si>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</si>
  <si>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</si>
  <si>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</si>
  <si>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</si>
  <si>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</si>
  <si>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</si>
  <si>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</si>
  <si>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</si>
  <si>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</si>
  <si>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</si>
  <si>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</si>
  <si>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</si>
  <si>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</si>
  <si>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</si>
  <si>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</si>
  <si>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</si>
  <si>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</si>
  <si>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</si>
  <si>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</si>
  <si>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</si>
  <si>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</si>
  <si>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</si>
  <si>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</si>
  <si>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</si>
  <si>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</si>
  <si>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</si>
  <si>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</si>
  <si>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</si>
  <si>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</si>
  <si>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</si>
  <si>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</si>
  <si>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</si>
  <si>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</si>
  <si>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</si>
  <si>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</si>
  <si>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</si>
  <si>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</si>
  <si>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</si>
  <si>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</si>
  <si>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</si>
  <si>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</si>
  <si>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</si>
  <si>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</si>
  <si>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</si>
  <si>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</si>
  <si>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</si>
  <si>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</si>
  <si>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</si>
  <si>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</si>
  <si>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</si>
  <si>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</si>
  <si>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</si>
  <si>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</si>
  <si>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</si>
  <si>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</si>
  <si>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</si>
  <si>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</si>
  <si>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</si>
  <si>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</si>
  <si>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</si>
  <si>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</si>
  <si>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</si>
  <si>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</si>
  <si>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</si>
  <si>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</si>
  <si>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</si>
  <si>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</si>
  <si>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</si>
  <si>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</si>
  <si>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</si>
  <si>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</si>
  <si>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</si>
  <si>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</si>
  <si>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</si>
  <si>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</si>
  <si>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</si>
  <si>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</si>
  <si>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</si>
  <si>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</si>
  <si>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</si>
  <si>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</si>
  <si>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</si>
  <si>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</si>
  <si>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</si>
  <si>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</si>
  <si>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</si>
  <si>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</si>
  <si>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</si>
  <si>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</si>
  <si>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</si>
  <si>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</si>
  <si>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</si>
  <si>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</si>
  <si>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</si>
  <si>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</si>
  <si>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</si>
  <si>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</si>
  <si>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</si>
  <si>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</si>
  <si>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</si>
  <si>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</si>
  <si>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</si>
  <si>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</si>
  <si>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</si>
  <si>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</si>
  <si>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</si>
  <si>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</si>
  <si>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</si>
  <si>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</si>
  <si>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</si>
  <si>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</si>
  <si>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</si>
  <si>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</si>
  <si>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</si>
  <si>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</si>
  <si>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</si>
  <si>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</si>
  <si>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</si>
  <si>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</si>
  <si>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</si>
  <si>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</si>
  <si>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</si>
  <si>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</si>
  <si>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</si>
  <si>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</si>
  <si>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</si>
  <si>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</si>
  <si>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</si>
  <si>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</si>
  <si>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</si>
  <si>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</si>
  <si>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</si>
  <si>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</si>
  <si>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</si>
  <si>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</si>
  <si>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</si>
  <si>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</si>
  <si>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</si>
  <si>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</si>
  <si>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</si>
  <si>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</si>
  <si>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</si>
  <si>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</si>
  <si>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</si>
  <si>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</si>
  <si>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</si>
  <si>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</si>
  <si>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</si>
  <si>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</si>
  <si>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</si>
  <si>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</si>
  <si>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</si>
  <si>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</si>
  <si>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</si>
  <si>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</si>
  <si>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</si>
  <si>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</si>
  <si>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</si>
  <si>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</si>
  <si>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</si>
  <si>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</si>
  <si>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</si>
  <si>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</si>
  <si>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</si>
  <si>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</si>
  <si>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</si>
  <si>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</si>
  <si>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</si>
  <si>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</si>
  <si>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</si>
  <si>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</si>
  <si>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</si>
  <si>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</si>
  <si>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</si>
  <si>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</si>
  <si>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</si>
  <si>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</si>
  <si>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</si>
  <si>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</si>
  <si>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</si>
  <si>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</si>
  <si>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</si>
  <si>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</si>
  <si>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</si>
  <si>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</si>
  <si>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</si>
  <si>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</si>
  <si>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</si>
  <si>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</si>
  <si>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</si>
  <si>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</si>
  <si>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</si>
  <si>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</si>
  <si>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</si>
  <si>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</si>
  <si>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</si>
  <si>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</si>
  <si>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</si>
  <si>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</si>
  <si>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</si>
  <si>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</si>
  <si>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</si>
  <si>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</si>
  <si>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</si>
  <si>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</si>
  <si>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</si>
  <si>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</si>
  <si>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</si>
  <si>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</si>
  <si>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</si>
  <si>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</si>
  <si>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</si>
  <si>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</si>
  <si>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</si>
  <si>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</si>
  <si>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</si>
  <si>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</si>
  <si>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</si>
  <si>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</si>
  <si>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</si>
  <si>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</si>
  <si>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</si>
  <si>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</si>
  <si>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</si>
  <si>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</si>
  <si>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</si>
  <si>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</si>
  <si>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</si>
  <si>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</si>
  <si>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</si>
  <si>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</si>
  <si>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</si>
  <si>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</si>
  <si>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</si>
  <si>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</si>
  <si>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</si>
  <si>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</si>
  <si>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</si>
  <si>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</si>
  <si>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</si>
  <si>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</si>
  <si>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</si>
  <si>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</si>
  <si>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</si>
  <si>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</si>
  <si>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</si>
  <si>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</si>
  <si>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</si>
  <si>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</si>
  <si>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</si>
  <si>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</si>
  <si>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</si>
  <si>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</si>
  <si>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</si>
  <si>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</si>
  <si>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</si>
  <si>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</si>
  <si>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</si>
  <si>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</si>
  <si>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</si>
  <si>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</si>
  <si>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</si>
  <si>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</si>
  <si>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</si>
  <si>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</si>
  <si>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</si>
  <si>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</si>
  <si>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</si>
  <si>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</si>
  <si>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</si>
  <si>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</si>
  <si>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</si>
  <si>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</si>
  <si>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</si>
  <si>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</si>
  <si>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</si>
  <si>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</si>
  <si>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</si>
  <si>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</si>
  <si>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</si>
  <si>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</si>
  <si>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</si>
  <si>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</si>
  <si>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</si>
  <si>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</si>
  <si>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</si>
  <si>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</si>
  <si>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</si>
  <si>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</si>
  <si>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</si>
  <si>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</si>
  <si>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</si>
  <si>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</si>
  <si>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</si>
  <si>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</si>
  <si>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</si>
  <si>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</si>
  <si>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</si>
  <si>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</si>
  <si>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</si>
  <si>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</si>
  <si>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</si>
  <si>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</si>
  <si>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</si>
  <si>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</si>
  <si>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</si>
  <si>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</si>
  <si>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</si>
  <si>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</si>
  <si>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</si>
  <si>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</si>
  <si>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</si>
  <si>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</si>
  <si>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</si>
  <si>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</si>
  <si>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</si>
  <si>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</si>
  <si>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</si>
  <si>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</si>
  <si>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</si>
  <si>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</si>
  <si>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</si>
  <si>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</si>
  <si>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</si>
  <si>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</si>
  <si>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</si>
  <si>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</si>
  <si>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</si>
  <si>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</si>
  <si>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</si>
  <si>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</si>
  <si>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</si>
  <si>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</si>
  <si>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</si>
  <si>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</si>
  <si>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</si>
  <si>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</si>
  <si>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</si>
  <si>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</si>
  <si>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</si>
  <si>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</si>
  <si>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</si>
  <si>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</si>
  <si>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</si>
  <si>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</si>
  <si>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</si>
  <si>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</si>
  <si>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</si>
  <si>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</si>
  <si>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</si>
  <si>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</si>
  <si>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</si>
  <si>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</si>
  <si>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</si>
  <si>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</si>
  <si>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</si>
  <si>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</si>
  <si>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</si>
  <si>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</si>
  <si>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</si>
  <si>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</si>
  <si>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</si>
  <si>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</si>
  <si>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</si>
  <si>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</si>
  <si>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</si>
  <si>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</si>
  <si>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</si>
  <si>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</si>
  <si>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</si>
  <si>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</si>
  <si>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</si>
  <si>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</si>
  <si>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</si>
  <si>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</si>
  <si>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</si>
  <si>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</si>
  <si>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</si>
  <si>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</si>
  <si>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</si>
  <si>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</si>
  <si>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</si>
  <si>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</si>
  <si>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</si>
  <si>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</si>
  <si>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</si>
  <si>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</si>
  <si>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</si>
  <si>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</si>
  <si>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</si>
  <si>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</si>
  <si>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</si>
  <si>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</si>
  <si>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</si>
  <si>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</si>
  <si>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</si>
  <si>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</si>
  <si>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</si>
  <si>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</si>
  <si>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</si>
  <si>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</si>
  <si>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</si>
  <si>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</si>
  <si>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</si>
  <si>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</si>
  <si>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</si>
  <si>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</si>
  <si>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</si>
  <si>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</si>
  <si>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</si>
  <si>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</si>
  <si>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</si>
  <si>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</si>
  <si>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</si>
  <si>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</si>
  <si>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</si>
  <si>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</si>
  <si>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</si>
  <si>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</si>
  <si>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</si>
  <si>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</si>
  <si>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</si>
  <si>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</si>
  <si>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</si>
  <si>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</si>
  <si>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</si>
  <si>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</si>
  <si>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</si>
  <si>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</si>
  <si>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</si>
  <si>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</si>
  <si>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</si>
  <si>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</si>
  <si>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</si>
  <si>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</si>
  <si>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</si>
  <si>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</si>
  <si>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</si>
  <si>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</si>
  <si>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</si>
  <si>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</si>
  <si>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</si>
  <si>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</si>
  <si>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</si>
  <si>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</si>
  <si>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</si>
  <si>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</si>
  <si>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</si>
  <si>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</si>
  <si>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</si>
  <si>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</si>
  <si>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</si>
  <si>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</si>
  <si>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</si>
  <si>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</si>
  <si>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</si>
  <si>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</si>
  <si>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</si>
  <si>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</si>
  <si>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</si>
  <si>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</si>
  <si>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</si>
  <si>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</si>
  <si>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</si>
  <si>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</si>
  <si>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</si>
  <si>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</si>
  <si>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</si>
  <si>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</si>
  <si>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</si>
  <si>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</si>
  <si>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</si>
  <si>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</si>
  <si>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</si>
  <si>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</si>
  <si>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</si>
  <si>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</si>
  <si>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</si>
  <si>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</si>
  <si>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</si>
  <si>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</si>
  <si>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</si>
  <si>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</si>
  <si>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</si>
  <si>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</si>
  <si>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</si>
  <si>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</si>
  <si>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</si>
  <si>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</si>
  <si>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</si>
  <si>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</si>
  <si>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</si>
  <si>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</si>
  <si>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</si>
  <si>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</si>
  <si>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</si>
  <si>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</si>
  <si>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</si>
  <si>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</si>
  <si>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</si>
  <si>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</si>
  <si>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</si>
  <si>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</si>
  <si>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</si>
  <si>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</si>
  <si>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</si>
  <si>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</si>
  <si>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</si>
  <si>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</si>
  <si>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</si>
  <si>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</si>
  <si>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</si>
  <si>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</si>
  <si>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</si>
  <si>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</si>
  <si>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</si>
  <si>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</si>
  <si>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</si>
  <si>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</si>
  <si>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</si>
  <si>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</si>
  <si>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</si>
  <si>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</si>
  <si>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</si>
  <si>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</si>
  <si>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</si>
  <si>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</si>
  <si>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</si>
  <si>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</si>
  <si>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</si>
  <si>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</si>
  <si>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</si>
  <si>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</si>
  <si>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</si>
  <si>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</si>
  <si>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</si>
  <si>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</si>
  <si>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</si>
  <si>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</si>
  <si>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</si>
  <si>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</si>
  <si>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</si>
  <si>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</si>
  <si>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</si>
  <si>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</si>
  <si>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</si>
  <si>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</si>
  <si>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</si>
  <si>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</si>
  <si>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</si>
  <si>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</si>
  <si>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</si>
  <si>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</si>
  <si>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</si>
  <si>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</si>
  <si>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</si>
  <si>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</si>
  <si>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</si>
  <si>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</si>
  <si>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</si>
  <si>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</si>
  <si>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</si>
  <si>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</si>
  <si>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</si>
  <si>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</si>
  <si>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</si>
  <si>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</si>
  <si>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</si>
  <si>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</si>
  <si>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</si>
  <si>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</si>
  <si>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</si>
  <si>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</si>
  <si>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</si>
  <si>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</si>
  <si>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</si>
  <si>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</si>
  <si>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</si>
  <si>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</si>
  <si>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</si>
  <si>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</si>
  <si>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</si>
  <si>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</si>
  <si>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</si>
  <si>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</si>
  <si>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</si>
  <si>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</si>
  <si>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</si>
  <si>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</si>
  <si>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</si>
  <si>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</si>
  <si>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</si>
  <si>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</si>
  <si>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</si>
  <si>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</si>
  <si>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</si>
  <si>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</si>
  <si>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</si>
  <si>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</si>
  <si>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</si>
  <si>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</si>
  <si>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</si>
  <si>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</si>
  <si>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</si>
  <si>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</si>
  <si>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</si>
  <si>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</si>
  <si>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</si>
  <si>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</si>
  <si>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</si>
  <si>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</si>
  <si>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</si>
  <si>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</si>
  <si>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</si>
  <si>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</si>
  <si>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</si>
  <si>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</si>
  <si>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</si>
  <si>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</si>
  <si>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</si>
  <si>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</si>
  <si>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</si>
  <si>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</si>
  <si>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</si>
  <si>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</si>
  <si>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</si>
  <si>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</si>
  <si>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</si>
  <si>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</si>
  <si>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</si>
  <si>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</si>
  <si>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</si>
  <si>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</si>
  <si>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</si>
  <si>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</si>
  <si>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</si>
  <si>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</si>
  <si>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</si>
  <si>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</si>
  <si>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</si>
  <si>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</si>
  <si>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</si>
  <si>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</si>
  <si>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</si>
  <si>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</si>
  <si>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</si>
  <si>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</si>
  <si>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</si>
  <si>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</si>
  <si>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</si>
  <si>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</si>
  <si>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</si>
  <si>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</si>
  <si>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</si>
  <si>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</si>
  <si>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</si>
  <si>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</si>
  <si>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</si>
  <si>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</si>
  <si>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</si>
  <si>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</si>
  <si>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</si>
  <si>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</si>
  <si>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</si>
  <si>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</si>
  <si>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</si>
  <si>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</si>
  <si>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</si>
  <si>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</si>
  <si>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</si>
  <si>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</si>
  <si>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</si>
  <si>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</si>
  <si>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</si>
  <si>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</si>
  <si>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</si>
  <si>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</si>
  <si>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</si>
  <si>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</si>
  <si>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</si>
  <si>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</si>
  <si>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</si>
  <si>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</si>
  <si>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</si>
  <si>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</si>
  <si>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</si>
  <si>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</si>
  <si>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</si>
  <si>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</si>
  <si>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</si>
  <si>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</si>
  <si>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</si>
  <si>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</si>
  <si>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</si>
  <si>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</si>
  <si>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</si>
  <si>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</si>
  <si>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</si>
  <si>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</si>
  <si>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</si>
  <si>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</si>
  <si>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</si>
  <si>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</si>
  <si>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</si>
  <si>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</si>
  <si>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</si>
  <si>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</si>
  <si>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</si>
  <si>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</si>
  <si>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</si>
  <si>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</si>
  <si>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</si>
  <si>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</si>
  <si>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</si>
  <si>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</si>
  <si>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</si>
  <si>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</si>
  <si>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</si>
  <si>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</si>
  <si>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</si>
  <si>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</si>
  <si>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</si>
  <si>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</si>
  <si>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</si>
  <si>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</si>
  <si>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</si>
  <si>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</si>
  <si>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</si>
  <si>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</si>
  <si>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</si>
  <si>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</si>
  <si>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</si>
  <si>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</si>
  <si>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</si>
  <si>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</si>
  <si>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</si>
  <si>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</si>
  <si>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</si>
  <si>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</si>
  <si>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</si>
  <si>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</si>
  <si>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</si>
  <si>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</si>
  <si>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</si>
  <si>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</si>
  <si>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</si>
  <si>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</si>
  <si>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</si>
  <si>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</si>
  <si>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</si>
  <si>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</si>
  <si>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</si>
  <si>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</si>
  <si>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</si>
  <si>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</si>
  <si>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</si>
  <si>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</si>
  <si>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</si>
  <si>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</si>
  <si>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</si>
  <si>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</si>
  <si>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</si>
  <si>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</si>
  <si>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</si>
  <si>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</si>
  <si>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</si>
  <si>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</si>
  <si>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</si>
  <si>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</si>
  <si>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</si>
  <si>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</si>
  <si>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</si>
  <si>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</si>
  <si>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</si>
  <si>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</si>
  <si>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</si>
  <si>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</si>
  <si>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</si>
  <si>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</si>
  <si>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</si>
  <si>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</si>
  <si>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</si>
  <si>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</si>
  <si>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</si>
  <si>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</si>
  <si>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</si>
  <si>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</si>
  <si>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</si>
  <si>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</si>
  <si>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</si>
  <si>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</si>
  <si>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</si>
  <si>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</si>
  <si>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</si>
  <si>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</si>
  <si>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</si>
  <si>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</si>
  <si>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</si>
  <si>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</si>
  <si>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</si>
  <si>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</si>
  <si>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</si>
  <si>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</si>
  <si>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</si>
  <si>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</si>
  <si>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</si>
  <si>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</si>
  <si>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</si>
  <si>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</si>
  <si>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</si>
  <si>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</si>
  <si>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</si>
  <si>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</si>
  <si>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</si>
  <si>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</si>
  <si>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</si>
  <si>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</si>
  <si>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</si>
  <si>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</si>
  <si>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</si>
  <si>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</si>
  <si>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</si>
  <si>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</si>
  <si>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</si>
  <si>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</si>
  <si>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</si>
  <si>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</si>
  <si>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</si>
  <si>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</si>
  <si>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</si>
  <si>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</si>
  <si>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</si>
  <si>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</si>
  <si>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</si>
  <si>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</si>
  <si>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</si>
  <si>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</si>
  <si>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</si>
  <si>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</si>
  <si>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</si>
  <si>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</si>
  <si>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</si>
  <si>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</si>
  <si>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</si>
  <si>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</si>
  <si>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</si>
  <si>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</si>
  <si>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</si>
  <si>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</si>
  <si>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</si>
  <si>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</si>
  <si>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</si>
  <si>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</si>
  <si>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</si>
  <si>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</si>
  <si>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</si>
  <si>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</si>
  <si>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</si>
  <si>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</si>
  <si>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</si>
  <si>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</si>
  <si>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</si>
  <si>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</si>
  <si>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</si>
  <si>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</si>
  <si>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</si>
  <si>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</si>
  <si>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</si>
  <si>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</si>
  <si>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</si>
  <si>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</si>
  <si>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</si>
  <si>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</si>
  <si>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</si>
  <si>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</si>
  <si>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</si>
  <si>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</si>
  <si>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</si>
  <si>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</si>
  <si>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</si>
  <si>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</si>
  <si>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</si>
  <si>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</si>
  <si>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</si>
  <si>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</si>
  <si>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</si>
  <si>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</si>
  <si>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</si>
  <si>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</si>
  <si>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</si>
  <si>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</si>
  <si>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</si>
  <si>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</si>
  <si>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</si>
  <si>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</si>
  <si>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</si>
  <si>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</si>
  <si>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</si>
  <si>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</si>
  <si>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</si>
  <si>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</si>
  <si>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</si>
  <si>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</si>
  <si>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</si>
  <si>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</si>
  <si>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</si>
  <si>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</si>
  <si>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</si>
  <si>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</si>
  <si>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</si>
  <si>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</si>
  <si>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</si>
  <si>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</si>
  <si>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</si>
  <si>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</si>
  <si>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</si>
  <si>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</si>
  <si>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</si>
  <si>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</si>
  <si>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</si>
  <si>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</si>
  <si>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</si>
  <si>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</si>
  <si>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</si>
  <si>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</si>
  <si>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</si>
  <si>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</si>
  <si>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</si>
  <si>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</si>
  <si>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</si>
  <si>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</si>
  <si>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</si>
  <si>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</si>
  <si>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</si>
  <si>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</si>
  <si>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</si>
  <si>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</si>
  <si>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</si>
  <si>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</si>
  <si>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</si>
  <si>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</si>
  <si>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</si>
  <si>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</si>
  <si>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</si>
  <si>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</si>
  <si>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</si>
  <si>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</si>
  <si>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</si>
  <si>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</si>
  <si>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</si>
  <si>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</si>
  <si>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</si>
  <si>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</si>
  <si>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</si>
  <si>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</si>
  <si>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</si>
  <si>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</si>
  <si>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</si>
  <si>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</si>
  <si>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</si>
  <si>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</si>
  <si>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</si>
  <si>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</si>
  <si>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</si>
  <si>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</si>
  <si>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</si>
  <si>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</si>
  <si>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</si>
  <si>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</si>
  <si>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</si>
  <si>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</si>
  <si>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</si>
  <si>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</si>
  <si>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</si>
  <si>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</si>
  <si>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</si>
  <si>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</si>
  <si>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</si>
  <si>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</si>
  <si>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</si>
  <si>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</si>
  <si>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</si>
  <si>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</si>
  <si>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</si>
  <si>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</si>
  <si>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</si>
  <si>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</si>
  <si>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</si>
  <si>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</si>
  <si>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</si>
  <si>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</si>
  <si>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</si>
  <si>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</si>
  <si>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</si>
  <si>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</si>
  <si>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</si>
  <si>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</si>
  <si>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</si>
  <si>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</si>
  <si>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</si>
  <si>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</si>
  <si>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</si>
  <si>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</si>
  <si>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</si>
  <si>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</si>
  <si>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</si>
  <si>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</si>
  <si>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</si>
  <si>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</si>
  <si>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</si>
  <si>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</si>
  <si>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</si>
  <si>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</si>
  <si>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</si>
  <si>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</si>
  <si>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</si>
  <si>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</si>
  <si>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</si>
  <si>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</si>
  <si>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</si>
  <si>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</si>
  <si>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</si>
  <si>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</si>
  <si>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</si>
  <si>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</si>
  <si>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</si>
  <si>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</si>
  <si>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</si>
  <si>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</si>
  <si>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</si>
  <si>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</si>
  <si>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</si>
  <si>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</si>
  <si>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</si>
  <si>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</si>
  <si>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</si>
  <si>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</si>
  <si>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</si>
  <si>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</si>
  <si>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</si>
  <si>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</si>
  <si>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</si>
  <si>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</si>
  <si>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</si>
  <si>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</si>
  <si>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</si>
  <si>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</si>
  <si>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</si>
  <si>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</si>
  <si>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</si>
  <si>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</si>
  <si>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</si>
  <si>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</si>
  <si>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</si>
  <si>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</si>
  <si>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</si>
  <si>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</si>
  <si>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</si>
  <si>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</si>
  <si>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</si>
  <si>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</si>
  <si>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</si>
  <si>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</si>
  <si>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</si>
  <si>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</si>
  <si>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</si>
  <si>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</si>
  <si>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</si>
  <si>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</si>
  <si>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</si>
  <si>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</si>
  <si>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</si>
  <si>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</si>
  <si>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</si>
  <si>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</si>
  <si>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</si>
  <si>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</si>
  <si>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</si>
  <si>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</si>
  <si>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</si>
  <si>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</si>
  <si>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</si>
  <si>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</si>
  <si>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</si>
  <si>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</si>
  <si>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</si>
  <si>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</si>
  <si>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</si>
  <si>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</si>
  <si>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</si>
  <si>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</si>
  <si>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</si>
  <si>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</si>
  <si>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</si>
  <si>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</si>
  <si>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</si>
  <si>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</si>
  <si>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</si>
  <si>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</si>
  <si>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</si>
  <si>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</si>
  <si>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</si>
  <si>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</si>
  <si>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</si>
  <si>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</si>
  <si>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</si>
  <si>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</si>
  <si>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</si>
  <si>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</si>
  <si>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</si>
  <si>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</si>
  <si>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</si>
  <si>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</si>
  <si>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</si>
  <si>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</si>
  <si>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</si>
  <si>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</si>
  <si>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</si>
  <si>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</si>
  <si>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</si>
  <si>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</si>
  <si>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</si>
  <si>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</si>
  <si>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</si>
  <si>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</si>
  <si>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</si>
  <si>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</si>
  <si>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</si>
  <si>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</si>
  <si>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</si>
  <si>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</si>
  <si>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</si>
  <si>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</si>
  <si>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</si>
  <si>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</si>
  <si>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</si>
  <si>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</si>
  <si>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</si>
  <si>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</si>
  <si>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</si>
  <si>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</si>
  <si>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</si>
  <si>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</si>
  <si>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</si>
  <si>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</si>
  <si>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</si>
  <si>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</si>
  <si>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</si>
  <si>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</si>
  <si>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</si>
  <si>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</si>
  <si>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</si>
  <si>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</si>
  <si>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</si>
  <si>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</si>
  <si>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</si>
  <si>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</si>
  <si>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</si>
  <si>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</si>
  <si>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</si>
  <si>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</si>
  <si>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</si>
  <si>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</si>
  <si>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</si>
  <si>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</si>
  <si>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</si>
  <si>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</si>
  <si>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</si>
  <si>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</si>
  <si>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</si>
  <si>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</si>
  <si>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</si>
  <si>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</si>
  <si>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</si>
  <si>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</si>
  <si>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</si>
  <si>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</si>
  <si>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</si>
  <si>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</si>
  <si>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</si>
  <si>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</si>
  <si>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</si>
  <si>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</si>
  <si>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</si>
  <si>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</si>
  <si>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</si>
  <si>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</si>
  <si>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</si>
  <si>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</si>
  <si>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</si>
  <si>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</si>
  <si>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</si>
  <si>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</si>
  <si>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</si>
  <si>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</si>
  <si>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</si>
  <si>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</si>
  <si>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</si>
  <si>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</si>
  <si>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</si>
  <si>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</si>
  <si>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</si>
  <si>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</si>
  <si>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</si>
  <si>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</si>
  <si>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</si>
  <si>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</si>
  <si>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</si>
  <si>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</si>
  <si>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</si>
  <si>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</si>
  <si>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</si>
  <si>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</si>
  <si>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</si>
  <si>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</si>
  <si>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</si>
  <si>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</si>
  <si>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</si>
  <si>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</si>
  <si>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</si>
  <si>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</si>
  <si>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</si>
  <si>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</si>
  <si>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</si>
  <si>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</si>
  <si>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</si>
  <si>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</si>
  <si>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</si>
  <si>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</si>
  <si>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</si>
  <si>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</si>
  <si>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</si>
  <si>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</si>
  <si>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</si>
  <si>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</si>
  <si>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</si>
  <si>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</si>
  <si>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</si>
  <si>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</si>
  <si>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</si>
  <si>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</si>
  <si>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</si>
  <si>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</si>
  <si>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</si>
  <si>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</si>
  <si>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</si>
  <si>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</si>
  <si>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</si>
  <si>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</si>
  <si>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</si>
  <si>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</si>
  <si>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</si>
  <si>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</si>
  <si>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</si>
  <si>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</si>
  <si>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</si>
  <si>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</si>
  <si>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</si>
  <si>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</si>
  <si>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</si>
  <si>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</si>
  <si>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</si>
  <si>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</si>
  <si>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</si>
  <si>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</si>
  <si>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</si>
  <si>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</si>
  <si>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</si>
  <si>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</si>
  <si>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</si>
  <si>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</si>
  <si>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</si>
  <si>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</si>
  <si>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</si>
  <si>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</si>
  <si>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</si>
  <si>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</si>
  <si>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</si>
  <si>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</si>
  <si>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</si>
  <si>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</si>
  <si>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</si>
  <si>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</si>
  <si>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</si>
  <si>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</si>
  <si>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</si>
  <si>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</si>
  <si>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</si>
  <si>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</si>
  <si>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</si>
  <si>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</si>
  <si>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</si>
  <si>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</si>
  <si>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</si>
  <si>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</si>
  <si>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</si>
  <si>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</si>
  <si>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</si>
  <si>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</si>
  <si>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</si>
  <si>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</si>
  <si>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</si>
  <si>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</si>
  <si>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</si>
  <si>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</si>
  <si>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</si>
  <si>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</si>
  <si>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</si>
  <si>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</si>
  <si>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</si>
  <si>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</si>
  <si>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</si>
  <si>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</si>
  <si>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</si>
  <si>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</si>
  <si>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</si>
  <si>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</si>
  <si>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</si>
  <si>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</si>
  <si>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</si>
  <si>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</si>
  <si>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</si>
  <si>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</si>
  <si>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</si>
  <si>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</si>
  <si>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</si>
  <si>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</si>
  <si>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</si>
  <si>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</si>
  <si>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</si>
  <si>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</si>
  <si>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</si>
  <si>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</si>
  <si>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</si>
  <si>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</si>
  <si>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</si>
  <si>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</si>
  <si>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</si>
  <si>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</si>
  <si>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</si>
  <si>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</si>
  <si>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</si>
  <si>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</si>
  <si>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</si>
  <si>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</si>
  <si>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</si>
  <si>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</si>
  <si>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</si>
  <si>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</si>
  <si>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</si>
  <si>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</si>
  <si>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</si>
  <si>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</si>
  <si>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</si>
  <si>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</si>
  <si>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</si>
  <si>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</si>
  <si>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</si>
  <si>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</si>
  <si>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</si>
  <si>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</si>
  <si>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</si>
  <si>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</si>
  <si>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</si>
  <si>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</si>
  <si>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</si>
  <si>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</si>
  <si>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</si>
  <si>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</si>
  <si>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</si>
  <si>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</si>
  <si>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</si>
  <si>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</si>
  <si>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</si>
  <si>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</si>
  <si>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</si>
  <si>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</si>
  <si>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</si>
  <si>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</si>
  <si>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</si>
  <si>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</si>
  <si>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</si>
  <si>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</si>
  <si>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</si>
  <si>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</si>
  <si>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</si>
  <si>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</si>
  <si>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</si>
  <si>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</si>
  <si>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</si>
  <si>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</si>
  <si>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</si>
  <si>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</si>
  <si>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</si>
  <si>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</si>
  <si>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</si>
  <si>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</si>
  <si>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</si>
  <si>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</si>
  <si>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</si>
  <si>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</si>
  <si>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</si>
  <si>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</si>
  <si>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</si>
  <si>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</si>
  <si>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</si>
  <si>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</si>
  <si>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</si>
  <si>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</si>
  <si>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</si>
  <si>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</si>
  <si>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</si>
  <si>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</si>
  <si>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</si>
  <si>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</si>
  <si>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</si>
  <si>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</si>
  <si>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</si>
  <si>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</si>
  <si>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</si>
  <si>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</si>
  <si>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</si>
  <si>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</si>
  <si>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</si>
  <si>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</si>
  <si>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</si>
  <si>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</si>
  <si>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</si>
  <si>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</si>
  <si>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</si>
  <si>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</si>
  <si>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</si>
  <si>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</si>
  <si>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</si>
  <si>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</si>
  <si>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</si>
  <si>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</si>
  <si>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</si>
  <si>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</si>
  <si>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</si>
  <si>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</si>
  <si>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</si>
  <si>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</si>
  <si>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</si>
  <si>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</si>
  <si>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</si>
  <si>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</si>
  <si>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</si>
  <si>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</si>
  <si>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</si>
  <si>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</si>
  <si>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</si>
  <si>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</si>
  <si>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</si>
  <si>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</si>
  <si>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</si>
  <si>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</si>
  <si>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</si>
  <si>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</si>
  <si>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</si>
  <si>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</si>
  <si>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</si>
  <si>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</si>
  <si>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</si>
  <si>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</si>
  <si>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</si>
  <si>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</si>
  <si>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</si>
  <si>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</si>
  <si>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</si>
  <si>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</si>
  <si>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</si>
  <si>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</si>
  <si>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</si>
  <si>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</si>
  <si>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</si>
  <si>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</si>
  <si>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</si>
  <si>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</si>
  <si>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</si>
  <si>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</si>
  <si>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</si>
  <si>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</si>
  <si>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</si>
  <si>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</si>
  <si>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</si>
  <si>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</si>
  <si>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</si>
  <si>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</si>
  <si>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</si>
  <si>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</si>
  <si>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</si>
  <si>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</si>
  <si>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</si>
  <si>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</si>
  <si>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</si>
  <si>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</si>
  <si>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</si>
  <si>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</si>
  <si>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</si>
  <si>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</si>
  <si>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</si>
  <si>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</si>
  <si>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</si>
  <si>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</si>
  <si>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</si>
  <si>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</si>
  <si>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</si>
  <si>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</si>
  <si>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</si>
  <si>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</si>
  <si>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</si>
  <si>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</si>
  <si>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</si>
  <si>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</si>
  <si>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</si>
  <si>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</si>
  <si>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</si>
  <si>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</si>
  <si>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</si>
  <si>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</si>
  <si>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</si>
  <si>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</si>
  <si>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</si>
  <si>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</si>
  <si>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</si>
  <si>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</si>
  <si>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</si>
  <si>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</si>
  <si>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</si>
  <si>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</si>
  <si>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</si>
  <si>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</si>
  <si>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</si>
  <si>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</si>
  <si>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</si>
  <si>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</si>
  <si>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</si>
  <si>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</si>
  <si>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</si>
  <si>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</si>
  <si>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</si>
  <si>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</si>
  <si>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</si>
  <si>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</si>
  <si>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</si>
  <si>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</si>
  <si>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</si>
  <si>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</si>
  <si>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</si>
  <si>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</si>
  <si>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</si>
  <si>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</si>
  <si>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</si>
  <si>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</si>
  <si>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</si>
  <si>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</si>
  <si>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</si>
  <si>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</si>
  <si>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</si>
  <si>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</si>
  <si>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</si>
  <si>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</si>
  <si>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</si>
  <si>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</si>
  <si>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</si>
  <si>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</si>
  <si>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</si>
  <si>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</si>
  <si>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</si>
  <si>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</si>
  <si>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</si>
  <si>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</si>
  <si>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</si>
  <si>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</si>
  <si>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</si>
  <si>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</si>
  <si>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</si>
  <si>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</si>
  <si>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</si>
  <si>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</si>
  <si>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</si>
  <si>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</si>
  <si>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</si>
  <si>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</si>
  <si>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</si>
  <si>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</si>
  <si>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</si>
  <si>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</si>
  <si>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</si>
  <si>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</si>
  <si>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</si>
  <si>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</si>
  <si>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</si>
  <si>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</si>
  <si>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</si>
  <si>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</si>
  <si>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</si>
  <si>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</si>
  <si>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</si>
  <si>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</si>
  <si>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</si>
  <si>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</si>
  <si>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</si>
  <si>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</si>
  <si>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</si>
  <si>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</si>
  <si>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</si>
  <si>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</si>
  <si>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</si>
  <si>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</si>
  <si>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</si>
  <si>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</si>
  <si>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</si>
  <si>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</si>
  <si>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</si>
  <si>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</si>
  <si>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</si>
  <si>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</si>
  <si>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</si>
  <si>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</si>
  <si>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</si>
  <si>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</si>
  <si>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</si>
  <si>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</si>
  <si>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</si>
  <si>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</si>
  <si>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</si>
  <si>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</si>
  <si>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</si>
  <si>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</si>
  <si>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</si>
  <si>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</si>
  <si>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</si>
  <si>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</si>
  <si>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</si>
  <si>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</si>
  <si>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</si>
  <si>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</si>
  <si>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</si>
  <si>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</si>
  <si>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</si>
  <si>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</si>
  <si>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</si>
  <si>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</si>
  <si>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</si>
  <si>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</si>
  <si>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</si>
  <si>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</si>
  <si>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</si>
  <si>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</si>
  <si>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</si>
  <si>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</si>
  <si>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</si>
  <si>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</si>
  <si>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</si>
  <si>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</si>
  <si>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</si>
  <si>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</si>
  <si>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</si>
  <si>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</si>
  <si>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</si>
  <si>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</si>
  <si>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</si>
  <si>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</si>
  <si>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</si>
  <si>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</si>
  <si>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</si>
  <si>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</si>
  <si>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</si>
  <si>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</si>
  <si>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</si>
  <si>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</si>
  <si>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</si>
  <si>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</si>
  <si>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</si>
  <si>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</si>
  <si>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</si>
  <si>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</si>
  <si>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</si>
  <si>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</si>
  <si>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</si>
  <si>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</si>
  <si>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</si>
  <si>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</si>
  <si>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</si>
  <si>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</si>
  <si>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</si>
  <si>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</si>
  <si>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</si>
  <si>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</si>
  <si>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</si>
  <si>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</si>
  <si>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</si>
  <si>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</si>
  <si>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</si>
  <si>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</si>
  <si>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</si>
  <si>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</si>
  <si>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</si>
  <si>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</si>
  <si>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</si>
  <si>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</si>
  <si>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</si>
  <si>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</si>
  <si>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</si>
  <si>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</si>
  <si>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</si>
  <si>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</si>
  <si>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</si>
  <si>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</si>
  <si>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</si>
  <si>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</si>
  <si>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</si>
  <si>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</si>
  <si>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</si>
  <si>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</si>
  <si>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</si>
  <si>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</si>
  <si>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</si>
  <si>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</si>
  <si>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</si>
  <si>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</si>
  <si>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</si>
  <si>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</si>
  <si>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</si>
  <si>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</si>
  <si>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</si>
  <si>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</si>
  <si>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</si>
  <si>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</si>
  <si>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</si>
  <si>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</si>
  <si>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</si>
  <si>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</si>
  <si>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</si>
  <si>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</si>
  <si>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</si>
  <si>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</si>
  <si>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</si>
  <si>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</si>
  <si>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</si>
  <si>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</si>
  <si>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</si>
  <si>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</si>
  <si>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</si>
  <si>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</si>
  <si>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</si>
  <si>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</si>
  <si>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</si>
  <si>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</si>
  <si>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</si>
  <si>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</si>
  <si>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</si>
  <si>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</si>
  <si>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</si>
  <si>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</si>
  <si>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</si>
  <si>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</si>
  <si>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</si>
  <si>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</si>
  <si>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</si>
  <si>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</si>
  <si>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</si>
  <si>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</si>
  <si>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</si>
  <si>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</si>
  <si>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</si>
  <si>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</si>
  <si>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</si>
  <si>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</si>
  <si>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</si>
  <si>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</si>
  <si>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</si>
  <si>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</si>
  <si>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</si>
  <si>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</si>
  <si>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</si>
  <si>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</si>
  <si>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</si>
  <si>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</si>
  <si>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</si>
  <si>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</si>
  <si>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</si>
  <si>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</si>
  <si>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</si>
  <si>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</si>
  <si>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</si>
  <si>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</si>
  <si>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</si>
  <si>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</si>
  <si>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</si>
  <si>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</si>
  <si>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</si>
  <si>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</si>
  <si>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</si>
  <si>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</si>
  <si>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</si>
  <si>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</si>
  <si>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</si>
  <si>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</si>
  <si>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</si>
  <si>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</si>
  <si>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</si>
  <si>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</si>
  <si>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</si>
  <si>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</si>
  <si>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</si>
  <si>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</si>
  <si>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</si>
  <si>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</si>
  <si>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</si>
  <si>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</si>
  <si>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</si>
  <si>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</si>
  <si>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</si>
  <si>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</si>
  <si>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</si>
  <si>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</si>
  <si>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</si>
  <si>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</si>
  <si>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</si>
  <si>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</si>
  <si>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</si>
  <si>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</si>
  <si>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</si>
  <si>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</si>
  <si>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</si>
  <si>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</si>
  <si>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</si>
  <si>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</si>
  <si>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</si>
  <si>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</si>
  <si>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</si>
  <si>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</si>
  <si>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</si>
  <si>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</si>
  <si>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</si>
  <si>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</si>
  <si>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</si>
  <si>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</si>
  <si>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</si>
  <si>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</si>
  <si>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</si>
  <si>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</si>
  <si>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</si>
  <si>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</si>
  <si>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</si>
  <si>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</si>
  <si>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</si>
  <si>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</si>
  <si>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</si>
  <si>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</si>
  <si>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</si>
  <si>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</si>
  <si>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</si>
  <si>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</si>
  <si>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</si>
  <si>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</si>
  <si>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</si>
  <si>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</si>
  <si>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</si>
  <si>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</si>
  <si>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</si>
  <si>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</si>
  <si>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</si>
  <si>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</si>
  <si>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</si>
  <si>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</si>
  <si>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</si>
  <si>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</si>
  <si>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</si>
  <si>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</si>
  <si>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</si>
  <si>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</si>
  <si>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</si>
  <si>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</si>
  <si>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</si>
  <si>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</si>
  <si>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</si>
  <si>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</si>
  <si>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</si>
  <si>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</si>
  <si>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</si>
  <si>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</si>
  <si>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</si>
  <si>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</si>
  <si>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</si>
  <si>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</si>
  <si>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</si>
  <si>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</si>
  <si>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</si>
  <si>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</si>
  <si>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</si>
  <si>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</si>
  <si>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</si>
  <si>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</si>
  <si>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</si>
  <si>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</si>
  <si>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</si>
  <si>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</si>
  <si>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</si>
  <si>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</si>
  <si>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</si>
  <si>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</si>
  <si>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</si>
  <si>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</si>
  <si>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</si>
  <si>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</si>
  <si>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</si>
  <si>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</si>
  <si>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</si>
  <si>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</si>
  <si>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</si>
  <si>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</si>
  <si>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</si>
  <si>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</si>
  <si>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</si>
  <si>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</si>
  <si>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</si>
  <si>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</si>
  <si>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</si>
  <si>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</si>
  <si>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</si>
  <si>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</si>
  <si>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</si>
  <si>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</si>
  <si>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</si>
  <si>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</si>
  <si>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</si>
  <si>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</si>
  <si>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</si>
  <si>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</si>
  <si>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</si>
  <si>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</si>
  <si>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</si>
  <si>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</si>
  <si>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</si>
  <si>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</si>
  <si>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</si>
  <si>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</si>
  <si>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</si>
  <si>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</si>
  <si>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</si>
  <si>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</si>
  <si>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</si>
  <si>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</si>
  <si>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</si>
  <si>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</si>
  <si>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</si>
  <si>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</si>
  <si>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</si>
  <si>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</si>
  <si>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</si>
  <si>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</si>
  <si>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</si>
  <si>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</si>
  <si>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</si>
  <si>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</si>
  <si>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</si>
  <si>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</si>
  <si>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</si>
  <si>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</si>
  <si>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</si>
  <si>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</si>
  <si>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</si>
  <si>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</si>
  <si>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</si>
  <si>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</si>
  <si>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</si>
  <si>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</si>
  <si>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</si>
  <si>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</si>
  <si>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</si>
  <si>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</si>
  <si>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</si>
  <si>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</si>
  <si>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</si>
  <si>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</si>
  <si>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</si>
  <si>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</si>
  <si>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</si>
  <si>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</si>
  <si>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</si>
  <si>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</si>
  <si>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</si>
  <si>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</si>
  <si>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</si>
  <si>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</si>
  <si>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</si>
  <si>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</si>
  <si>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</si>
  <si>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</si>
  <si>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</si>
  <si>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</si>
  <si>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</si>
  <si>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</si>
  <si>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</si>
  <si>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</si>
  <si>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</si>
  <si>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</si>
  <si>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</si>
  <si>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</si>
  <si>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</si>
  <si>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</si>
  <si>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</si>
  <si>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</si>
  <si>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</si>
  <si>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</si>
  <si>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</si>
  <si>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</si>
  <si>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</si>
  <si>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</si>
  <si>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</si>
  <si>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</si>
  <si>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</si>
  <si>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</si>
  <si>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</si>
  <si>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</si>
  <si>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</si>
  <si>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</si>
  <si>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</si>
  <si>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</si>
  <si>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</si>
  <si>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</si>
  <si>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</si>
  <si>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</si>
  <si>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</si>
  <si>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</si>
  <si>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</si>
  <si>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</si>
  <si>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</si>
  <si>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</si>
  <si>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</si>
  <si>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</si>
  <si>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</si>
  <si>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</si>
  <si>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</si>
  <si>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</si>
  <si>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</si>
  <si>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</si>
  <si>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</si>
  <si>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</si>
  <si>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</si>
  <si>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</si>
  <si>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</si>
  <si>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</si>
  <si>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</si>
  <si>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</si>
  <si>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</si>
  <si>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</si>
  <si>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</si>
  <si>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</si>
  <si>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</si>
  <si>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</si>
  <si>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</si>
  <si>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</si>
  <si>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</si>
  <si>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</si>
  <si>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</si>
  <si>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</si>
  <si>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</si>
  <si>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</si>
  <si>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</si>
  <si>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</si>
  <si>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</si>
  <si>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</si>
  <si>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</si>
  <si>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</si>
  <si>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</si>
  <si>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</si>
  <si>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</si>
  <si>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</si>
  <si>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</si>
  <si>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</si>
  <si>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</si>
  <si>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</si>
  <si>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</si>
  <si>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</si>
  <si>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</si>
  <si>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</si>
  <si>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</si>
  <si>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</si>
  <si>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</si>
  <si>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</si>
  <si>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</si>
  <si>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</si>
  <si>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</si>
  <si>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</si>
  <si>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</si>
  <si>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</si>
  <si>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</si>
  <si>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</si>
  <si>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</si>
  <si>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</si>
  <si>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</si>
  <si>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</si>
  <si>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</si>
  <si>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</si>
  <si>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</si>
  <si>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</si>
  <si>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</si>
  <si>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</si>
  <si>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</si>
  <si>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</si>
  <si>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</si>
  <si>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</si>
  <si>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</si>
  <si>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</si>
  <si>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</si>
  <si>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</si>
  <si>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</si>
  <si>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</si>
  <si>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</si>
  <si>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</si>
  <si>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</si>
  <si>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</si>
  <si>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</si>
  <si>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</si>
  <si>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</si>
  <si>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</si>
  <si>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</si>
  <si>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</si>
  <si>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</si>
  <si>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</si>
  <si>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</si>
  <si>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</si>
  <si>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</si>
  <si>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</si>
  <si>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</si>
  <si>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</si>
  <si>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</si>
  <si>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</si>
  <si>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</si>
  <si>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</si>
  <si>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</si>
  <si>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</si>
  <si>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</si>
  <si>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</si>
  <si>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</si>
  <si>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</si>
  <si>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</si>
  <si>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</si>
  <si>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</si>
  <si>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</si>
  <si>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</si>
  <si>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</si>
  <si>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</si>
  <si>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</si>
  <si>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</si>
  <si>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</si>
  <si>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</si>
  <si>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</si>
  <si>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</si>
  <si>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</si>
  <si>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</si>
  <si>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</si>
  <si>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</si>
  <si>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</si>
  <si>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</si>
  <si>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</si>
  <si>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</si>
  <si>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</si>
  <si>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</si>
  <si>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</si>
  <si>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</si>
  <si>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</si>
  <si>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</si>
  <si>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</si>
  <si>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</si>
  <si>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</si>
  <si>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</si>
  <si>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</si>
  <si>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</si>
  <si>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</si>
  <si>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</si>
  <si>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</si>
  <si>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</si>
  <si>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</si>
  <si>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</si>
  <si>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</si>
  <si>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</si>
  <si>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</si>
  <si>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</si>
  <si>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</si>
  <si>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</si>
  <si>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</si>
  <si>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</si>
  <si>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</si>
  <si>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</si>
  <si>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</si>
  <si>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</si>
  <si>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</si>
  <si>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</si>
  <si>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</si>
  <si>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</si>
  <si>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</si>
  <si>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</si>
  <si>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</si>
  <si>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</si>
  <si>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</si>
  <si>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</si>
  <si>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</si>
  <si>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</si>
  <si>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</si>
  <si>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</si>
  <si>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</si>
  <si>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</si>
  <si>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</si>
  <si>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</si>
  <si>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</si>
  <si>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</si>
  <si>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</si>
  <si>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</si>
  <si>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</si>
  <si>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</si>
  <si>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</si>
  <si>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</si>
  <si>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</si>
  <si>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</si>
  <si>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</si>
  <si>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</si>
  <si>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</si>
  <si>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</si>
  <si>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</si>
  <si>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</si>
  <si>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</si>
  <si>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</si>
  <si>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</si>
  <si>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</si>
  <si>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</si>
  <si>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</si>
  <si>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</si>
  <si>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</si>
  <si>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</si>
  <si>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</si>
  <si>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</si>
  <si>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</si>
  <si>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</si>
  <si>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</si>
  <si>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</si>
  <si>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</si>
  <si>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</si>
  <si>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</si>
  <si>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</si>
  <si>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</si>
  <si>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</si>
  <si>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</si>
  <si>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</si>
  <si>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</si>
  <si>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</si>
  <si>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</si>
  <si>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</si>
  <si>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</si>
  <si>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</si>
  <si>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</si>
  <si>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</si>
  <si>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</si>
  <si>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</si>
  <si>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</si>
  <si>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</si>
  <si>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</si>
  <si>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</si>
  <si>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</si>
  <si>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</si>
  <si>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</si>
  <si>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</si>
  <si>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</si>
  <si>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</si>
  <si>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</si>
  <si>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</si>
  <si>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</si>
  <si>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</si>
  <si>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</si>
  <si>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</si>
  <si>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</si>
  <si>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</si>
  <si>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</si>
  <si>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</si>
  <si>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</si>
  <si>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</si>
  <si>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</si>
  <si>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</si>
  <si>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</si>
  <si>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</si>
  <si>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</si>
  <si>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</si>
  <si>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</si>
  <si>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</si>
  <si>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</si>
  <si>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</si>
  <si>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</si>
  <si>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</si>
  <si>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</si>
  <si>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</si>
  <si>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</si>
  <si>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</si>
  <si>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</si>
  <si>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</si>
  <si>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</si>
  <si>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</si>
  <si>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</si>
  <si>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</si>
  <si>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</si>
  <si>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</si>
  <si>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</si>
  <si>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</si>
  <si>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</si>
  <si>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</si>
  <si>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</si>
  <si>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</si>
  <si>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</si>
  <si>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</si>
  <si>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</si>
  <si>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</si>
  <si>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</si>
  <si>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</si>
  <si>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</si>
  <si>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</si>
  <si>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</si>
  <si>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</si>
  <si>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</si>
  <si>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</si>
  <si>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</si>
  <si>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</si>
  <si>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</si>
  <si>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</si>
  <si>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</si>
  <si>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</si>
  <si>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</si>
  <si>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</si>
  <si>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</si>
  <si>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</si>
  <si>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</si>
  <si>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</si>
  <si>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</si>
  <si>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</si>
  <si>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</si>
  <si>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</si>
  <si>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</si>
  <si>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</si>
  <si>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</si>
  <si>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</si>
  <si>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</si>
  <si>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</si>
  <si>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</si>
  <si>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</si>
  <si>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</si>
  <si>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</si>
  <si>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</si>
  <si>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</si>
  <si>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</si>
  <si>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</si>
  <si>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</si>
  <si>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</si>
  <si>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</si>
  <si>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</si>
  <si>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</si>
  <si>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</si>
  <si>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</si>
  <si>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</si>
  <si>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</si>
  <si>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</si>
  <si>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</si>
  <si>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</si>
  <si>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</si>
  <si>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</si>
  <si>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</si>
  <si>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</si>
  <si>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</si>
  <si>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</si>
  <si>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</si>
  <si>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</si>
  <si>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</si>
  <si>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</si>
  <si>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</si>
  <si>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</si>
  <si>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</si>
  <si>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</si>
  <si>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</si>
  <si>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</si>
  <si>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</si>
  <si>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</si>
  <si>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</si>
  <si>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</si>
  <si>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</si>
  <si>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</si>
  <si>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</si>
  <si>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</si>
  <si>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</si>
  <si>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</si>
  <si>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</si>
  <si>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</si>
  <si>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</si>
  <si>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</si>
  <si>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</si>
  <si>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</si>
  <si>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</si>
  <si>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</si>
  <si>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</si>
  <si>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</si>
  <si>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</si>
  <si>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</si>
  <si>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</si>
  <si>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</si>
  <si>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</si>
  <si>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</si>
  <si>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</si>
  <si>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</si>
  <si>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</si>
  <si>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</si>
  <si>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</si>
  <si>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</si>
  <si>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</si>
  <si>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</si>
  <si>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</si>
  <si>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</si>
  <si>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</si>
  <si>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</si>
  <si>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</si>
  <si>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</si>
  <si>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</si>
  <si>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</si>
  <si>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</si>
  <si>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</si>
  <si>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</si>
  <si>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</si>
  <si>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</si>
  <si>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</si>
  <si>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</si>
  <si>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</si>
  <si>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</si>
  <si>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</si>
  <si>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</si>
  <si>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</si>
  <si>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</si>
  <si>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</si>
  <si>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</si>
  <si>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</si>
  <si>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</si>
  <si>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</si>
  <si>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</si>
  <si>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</si>
  <si>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</si>
  <si>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</si>
  <si>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</si>
  <si>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</si>
  <si>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</si>
  <si>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</si>
  <si>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</si>
  <si>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</si>
  <si>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</si>
  <si>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</si>
  <si>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</si>
  <si>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</si>
  <si>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</si>
  <si>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</si>
  <si>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</si>
  <si>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</si>
  <si>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</si>
  <si>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</si>
  <si>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</si>
  <si>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</si>
  <si>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</si>
  <si>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</si>
  <si>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</si>
  <si>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</si>
  <si>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</si>
  <si>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</si>
  <si>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</si>
  <si>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</si>
  <si>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</si>
  <si>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</si>
  <si>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</si>
  <si>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</si>
  <si>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</si>
  <si>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</si>
  <si>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</si>
  <si>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</si>
  <si>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</si>
  <si>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</si>
  <si>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</si>
  <si>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</si>
  <si>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</si>
  <si>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</si>
  <si>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</si>
  <si>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</si>
  <si>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</si>
  <si>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</si>
  <si>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</si>
  <si>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</si>
  <si>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</si>
  <si>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</si>
  <si>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</si>
  <si>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</si>
  <si>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</si>
  <si>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</si>
  <si>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</si>
  <si>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</si>
  <si>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</si>
  <si>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</si>
  <si>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</si>
  <si>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</si>
  <si>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</si>
  <si>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</si>
  <si>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</si>
  <si>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</si>
  <si>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</si>
  <si>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</si>
  <si>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</si>
  <si>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</si>
  <si>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</si>
  <si>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</si>
  <si>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</si>
  <si>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</si>
  <si>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</si>
  <si>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</si>
  <si>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</si>
  <si>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</si>
  <si>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</si>
  <si>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</si>
  <si>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</si>
  <si>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</si>
  <si>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</si>
  <si>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</si>
  <si>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</si>
  <si>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</si>
  <si>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</si>
  <si>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</si>
  <si>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</si>
  <si>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</si>
  <si>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</si>
  <si>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</si>
  <si>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</si>
  <si>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</si>
  <si>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</si>
  <si>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</si>
  <si>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</si>
  <si>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</si>
  <si>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</si>
  <si>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</si>
  <si>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</si>
  <si>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</si>
  <si>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</si>
  <si>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</si>
  <si>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</si>
  <si>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</si>
  <si>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</si>
  <si>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</si>
  <si>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</si>
  <si>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</si>
  <si>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</si>
  <si>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</si>
  <si>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</si>
  <si>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</si>
  <si>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</si>
  <si>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</si>
  <si>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</si>
  <si>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</si>
  <si>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</si>
  <si>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</si>
  <si>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</si>
  <si>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</si>
  <si>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</si>
  <si>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</si>
  <si>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</si>
  <si>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</si>
  <si>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</si>
  <si>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</si>
  <si>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</si>
  <si>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</si>
  <si>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</si>
  <si>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</si>
  <si>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</si>
  <si>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</si>
  <si>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</si>
  <si>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</si>
  <si>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</si>
  <si>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</si>
  <si>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</si>
  <si>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</si>
  <si>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</si>
  <si>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</si>
  <si>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</si>
  <si>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</si>
  <si>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</si>
  <si>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</si>
  <si>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</si>
  <si>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</si>
  <si>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</si>
  <si>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</si>
  <si>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</si>
  <si>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</si>
  <si>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</si>
  <si>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</si>
  <si>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</si>
  <si>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</si>
  <si>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</si>
  <si>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</si>
  <si>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</si>
  <si>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</si>
  <si>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</si>
  <si>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</si>
  <si>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</si>
  <si>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</si>
  <si>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</si>
  <si>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</si>
  <si>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</si>
  <si>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</si>
  <si>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</si>
  <si>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</si>
  <si>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</si>
  <si>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</si>
  <si>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</si>
  <si>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</si>
  <si>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</si>
  <si>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</si>
  <si>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</si>
  <si>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</si>
  <si>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</si>
  <si>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</si>
  <si>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</si>
  <si>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</si>
  <si>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</si>
  <si>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</si>
  <si>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</si>
  <si>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</si>
  <si>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</si>
  <si>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</si>
  <si>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</si>
  <si>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</si>
  <si>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</si>
  <si>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</si>
  <si>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</si>
  <si>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</si>
  <si>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</si>
  <si>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</si>
  <si>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</si>
  <si>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</si>
  <si>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</si>
  <si>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</si>
  <si>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</si>
  <si>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</si>
  <si>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</si>
  <si>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</si>
  <si>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</si>
  <si>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</si>
  <si>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</si>
  <si>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</si>
  <si>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</si>
  <si>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</si>
  <si>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</si>
  <si>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</si>
  <si>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</si>
  <si>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</si>
  <si>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</si>
  <si>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</si>
  <si>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</si>
  <si>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</si>
  <si>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</si>
  <si>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</si>
  <si>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</si>
  <si>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</si>
  <si>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</si>
  <si>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</si>
  <si>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</si>
  <si>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</si>
  <si>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</si>
  <si>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</si>
  <si>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</si>
  <si>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</si>
  <si>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</si>
  <si>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</si>
  <si>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</si>
  <si>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</si>
  <si>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</si>
  <si>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</si>
  <si>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</si>
  <si>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</si>
  <si>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</si>
  <si>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</si>
  <si>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</si>
  <si>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</si>
  <si>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</si>
  <si>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</si>
  <si>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</si>
  <si>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</si>
  <si>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</si>
  <si>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</si>
  <si>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</si>
  <si>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</si>
  <si>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</si>
  <si>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</si>
  <si>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</si>
  <si>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</si>
  <si>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</si>
  <si>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</si>
  <si>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</si>
  <si>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</si>
  <si>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</si>
  <si>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</si>
  <si>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</si>
  <si>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</si>
  <si>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</si>
  <si>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</si>
  <si>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</si>
  <si>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</si>
  <si>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</si>
  <si>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</si>
  <si>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</si>
  <si>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</si>
  <si>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</si>
  <si>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</si>
  <si>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</si>
  <si>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</si>
  <si>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</si>
  <si>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</si>
  <si>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</si>
  <si>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</si>
  <si>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</si>
  <si>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</si>
  <si>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</si>
  <si>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</si>
  <si>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</si>
  <si>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</si>
  <si>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</si>
  <si>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</si>
  <si>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</si>
  <si>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</si>
  <si>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</si>
  <si>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</si>
  <si>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</si>
  <si>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</si>
  <si>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</si>
  <si>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</si>
  <si>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</si>
  <si>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</si>
  <si>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</si>
  <si>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</si>
  <si>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</si>
  <si>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</si>
  <si>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</si>
  <si>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</si>
  <si>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</si>
  <si>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</si>
  <si>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</si>
  <si>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</si>
  <si>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</si>
  <si>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</si>
  <si>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</si>
  <si>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</si>
  <si>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</si>
  <si>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</si>
  <si>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</si>
  <si>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</si>
  <si>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</si>
  <si>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</si>
  <si>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</si>
  <si>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</si>
  <si>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</si>
  <si>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</si>
  <si>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</si>
  <si>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</si>
  <si>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</si>
  <si>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</si>
  <si>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</si>
  <si>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</si>
  <si>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</si>
  <si>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</si>
  <si>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</si>
  <si>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</si>
  <si>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</si>
  <si>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</si>
  <si>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</si>
  <si>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</si>
  <si>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</si>
  <si>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</si>
  <si>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</si>
  <si>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</si>
  <si>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</si>
  <si>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</si>
  <si>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</si>
  <si>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</si>
  <si>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</si>
  <si>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</si>
  <si>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</si>
  <si>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</si>
  <si>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</si>
  <si>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</si>
  <si>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</si>
  <si>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</si>
  <si>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</si>
  <si>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</si>
  <si>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</si>
  <si>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</si>
  <si>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</si>
  <si>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</si>
  <si>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</si>
  <si>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</si>
  <si>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</si>
  <si>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</si>
  <si>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</si>
  <si>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</si>
  <si>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</si>
  <si>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</si>
  <si>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</si>
  <si>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</si>
  <si>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</si>
  <si>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</si>
  <si>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</si>
  <si>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</si>
  <si>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</si>
  <si>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</si>
  <si>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</si>
  <si>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</si>
  <si>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</si>
  <si>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</si>
  <si>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</si>
  <si>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</si>
  <si>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</si>
  <si>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</si>
  <si>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</si>
  <si>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</si>
  <si>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</si>
  <si>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</si>
  <si>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</si>
  <si>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</si>
  <si>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</si>
  <si>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</si>
  <si>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</si>
  <si>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</si>
  <si>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</si>
  <si>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</si>
  <si>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</si>
  <si>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</si>
  <si>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</si>
  <si>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</si>
  <si>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</si>
  <si>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</si>
  <si>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</si>
  <si>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</si>
  <si>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</si>
  <si>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</si>
  <si>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</si>
  <si>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</si>
  <si>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</si>
  <si>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</si>
  <si>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</si>
  <si>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</si>
  <si>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</si>
  <si>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</si>
  <si>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</si>
  <si>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</si>
  <si>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</si>
  <si>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</si>
  <si>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</si>
  <si>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</si>
  <si>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</si>
  <si>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</si>
  <si>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</si>
  <si>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</si>
  <si>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</si>
  <si>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</si>
  <si>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</si>
  <si>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</si>
  <si>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</si>
  <si>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</si>
  <si>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</si>
  <si>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</si>
  <si>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</si>
  <si>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</si>
  <si>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</si>
  <si>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</si>
  <si>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</si>
  <si>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</si>
  <si>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</si>
  <si>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</si>
  <si>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</si>
  <si>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</si>
  <si>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</si>
  <si>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</si>
  <si>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</si>
  <si>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</si>
  <si>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</si>
  <si>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</si>
  <si>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</si>
  <si>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</si>
  <si>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</si>
  <si>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</si>
  <si>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</si>
  <si>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</si>
  <si>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</si>
  <si>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</si>
  <si>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</si>
  <si>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</si>
  <si>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</si>
  <si>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</si>
  <si>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</si>
  <si>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</si>
  <si>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</si>
  <si>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</si>
  <si>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</si>
  <si>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</si>
  <si>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</si>
  <si>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</si>
  <si>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</si>
  <si>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</si>
  <si>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</si>
  <si>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</si>
  <si>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</si>
  <si>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</si>
  <si>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</si>
  <si>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</si>
  <si>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</si>
  <si>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</si>
  <si>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</si>
  <si>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</si>
  <si>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</si>
  <si>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</si>
  <si>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</si>
  <si>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</si>
  <si>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</si>
  <si>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</si>
  <si>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</si>
  <si>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</si>
  <si>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</si>
  <si>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</si>
  <si>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</si>
  <si>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</si>
  <si>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</si>
  <si>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</si>
  <si>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</si>
  <si>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</si>
  <si>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</si>
  <si>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</si>
  <si>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</si>
  <si>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</si>
  <si>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</si>
  <si>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</si>
  <si>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</si>
  <si>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</si>
  <si>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</si>
  <si>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</si>
  <si>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</si>
  <si>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</si>
  <si>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</si>
  <si>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</si>
  <si>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</si>
  <si>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</si>
  <si>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</si>
  <si>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</si>
  <si>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</si>
  <si>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</si>
  <si>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</si>
  <si>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</si>
  <si>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</si>
  <si>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</si>
  <si>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</si>
  <si>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</si>
  <si>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</si>
  <si>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</si>
  <si>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</si>
  <si>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</si>
  <si>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</si>
  <si>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</si>
  <si>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</si>
  <si>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</si>
  <si>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</si>
  <si>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</si>
  <si>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</si>
  <si>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</si>
  <si>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</si>
  <si>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</si>
  <si>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</si>
  <si>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</si>
  <si>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</si>
  <si>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</si>
  <si>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</si>
  <si>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</si>
  <si>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</si>
  <si>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</si>
  <si>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</si>
  <si>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</si>
  <si>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</si>
  <si>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</si>
  <si>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</si>
  <si>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</si>
  <si>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</si>
  <si>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</si>
  <si>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</si>
  <si>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</si>
  <si>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</si>
  <si>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</si>
  <si>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</si>
  <si>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</si>
  <si>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</si>
  <si>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</si>
  <si>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</si>
  <si>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</si>
  <si>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</si>
  <si>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</si>
  <si>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</si>
  <si>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</si>
  <si>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</si>
  <si>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</si>
  <si>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</si>
  <si>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</si>
  <si>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</si>
  <si>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</si>
  <si>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</si>
  <si>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</si>
  <si>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</si>
  <si>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</si>
  <si>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</si>
  <si>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</si>
  <si>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</si>
  <si>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</si>
  <si>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</si>
  <si>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</si>
  <si>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</si>
  <si>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</si>
  <si>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</si>
  <si>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</si>
  <si>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</si>
  <si>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</si>
  <si>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</si>
  <si>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</si>
  <si>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</si>
  <si>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</si>
  <si>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</si>
  <si>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</si>
  <si>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</si>
  <si>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</si>
  <si>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</si>
  <si>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</si>
  <si>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</si>
  <si>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</si>
  <si>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</si>
  <si>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</si>
  <si>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</si>
  <si>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</si>
  <si>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</si>
  <si>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</si>
  <si>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</si>
  <si>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</si>
  <si>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</si>
  <si>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</si>
  <si>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</si>
  <si>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</si>
  <si>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</si>
  <si>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</si>
  <si>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</si>
  <si>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</si>
  <si>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</si>
  <si>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</si>
  <si>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</si>
  <si>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</si>
  <si>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</si>
  <si>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</si>
  <si>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</si>
  <si>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</si>
  <si>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</si>
  <si>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</si>
  <si>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</si>
  <si>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</si>
  <si>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</si>
  <si>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</si>
  <si>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</si>
  <si>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</si>
  <si>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</si>
  <si>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</si>
  <si>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</si>
  <si>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</si>
  <si>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</si>
  <si>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</si>
  <si>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</si>
  <si>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</si>
  <si>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</si>
  <si>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</si>
  <si>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</si>
  <si>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</si>
  <si>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</si>
  <si>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</si>
  <si>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</si>
  <si>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</si>
  <si>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</si>
  <si>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</si>
  <si>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</si>
  <si>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</si>
  <si>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</si>
  <si>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</si>
  <si>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</si>
  <si>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</si>
  <si>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</si>
  <si>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</si>
  <si>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</si>
  <si>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</si>
  <si>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</si>
  <si>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</si>
  <si>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</si>
  <si>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</si>
  <si>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</si>
  <si>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</si>
  <si>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</si>
  <si>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</si>
  <si>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</si>
  <si>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</si>
  <si>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</si>
  <si>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</si>
  <si>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</si>
  <si>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</si>
  <si>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</si>
  <si>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</si>
  <si>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</si>
  <si>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</si>
  <si>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</si>
  <si>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</si>
  <si>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</si>
  <si>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</si>
  <si>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</si>
  <si>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</si>
  <si>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</si>
  <si>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</si>
  <si>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</si>
  <si>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</si>
  <si>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</si>
  <si>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</si>
  <si>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</si>
  <si>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</si>
  <si>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</si>
  <si>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</si>
  <si>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</si>
  <si>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</si>
  <si>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</si>
  <si>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</si>
  <si>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</si>
  <si>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</si>
  <si>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</si>
  <si>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</si>
  <si>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</si>
  <si>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</si>
  <si>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</si>
  <si>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</si>
  <si>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</si>
  <si>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</si>
  <si>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</si>
  <si>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</si>
  <si>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</si>
  <si>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</si>
  <si>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</si>
  <si>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</si>
  <si>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</si>
  <si>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</si>
  <si>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</si>
  <si>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</si>
  <si>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</si>
  <si>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</si>
  <si>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</si>
  <si>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</si>
  <si>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</si>
  <si>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</si>
  <si>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</si>
  <si>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</si>
  <si>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</si>
  <si>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</si>
  <si>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</si>
  <si>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</si>
  <si>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</si>
  <si>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</si>
  <si>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</si>
  <si>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</si>
  <si>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</si>
  <si>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</si>
  <si>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</si>
  <si>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</si>
  <si>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</si>
  <si>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</si>
  <si>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</si>
  <si>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</si>
  <si>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</si>
  <si>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</si>
  <si>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</si>
  <si>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</si>
  <si>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</si>
  <si>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</si>
  <si>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</si>
  <si>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</si>
  <si>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</si>
  <si>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</si>
  <si>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</si>
  <si>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</si>
  <si>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</si>
  <si>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</si>
  <si>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</si>
  <si>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</si>
  <si>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</si>
  <si>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</si>
  <si>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</si>
  <si>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</si>
  <si>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</si>
  <si>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</si>
  <si>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</si>
  <si>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</si>
  <si>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</si>
  <si>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</si>
  <si>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</si>
  <si>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</si>
  <si>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</si>
  <si>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</si>
  <si>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</si>
  <si>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</si>
  <si>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</si>
  <si>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</si>
  <si>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</si>
  <si>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</si>
  <si>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</si>
  <si>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</si>
  <si>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</si>
  <si>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</si>
  <si>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</si>
  <si>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</si>
  <si>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</si>
  <si>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</si>
  <si>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</si>
  <si>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</si>
  <si>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</si>
  <si>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</si>
  <si>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</si>
  <si>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</si>
  <si>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</si>
  <si>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</si>
  <si>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</si>
  <si>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</si>
  <si>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</si>
  <si>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</si>
  <si>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</si>
  <si>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</si>
  <si>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</si>
  <si>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</si>
  <si>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</si>
  <si>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</si>
  <si>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</si>
  <si>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</si>
  <si>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</si>
  <si>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</si>
  <si>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</si>
  <si>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</si>
  <si>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</si>
  <si>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</si>
  <si>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</si>
  <si>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</si>
  <si>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</si>
  <si>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</si>
  <si>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</si>
  <si>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</si>
  <si>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</si>
  <si>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</si>
  <si>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</si>
  <si>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</si>
  <si>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</si>
  <si>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</si>
  <si>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</si>
  <si>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</si>
  <si>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</si>
  <si>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</si>
  <si>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</si>
  <si>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</si>
  <si>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</si>
  <si>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</si>
  <si>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</si>
  <si>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</si>
  <si>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</si>
  <si>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</si>
  <si>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</si>
  <si>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</si>
  <si>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</si>
  <si>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</si>
  <si>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</si>
  <si>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</si>
  <si>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</si>
  <si>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</si>
  <si>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</si>
  <si>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</si>
  <si>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</si>
  <si>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</si>
  <si>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</si>
  <si>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</si>
  <si>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</si>
  <si>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</si>
  <si>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</si>
  <si>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</si>
  <si>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</si>
  <si>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</si>
  <si>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</si>
  <si>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</si>
  <si>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</si>
  <si>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</si>
  <si>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</si>
  <si>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</si>
  <si>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</si>
  <si>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</si>
  <si>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</si>
  <si>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</si>
  <si>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</si>
  <si>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</si>
  <si>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</si>
  <si>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</si>
  <si>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</si>
  <si>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</si>
  <si>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</si>
  <si>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</si>
  <si>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</si>
  <si>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</si>
  <si>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</si>
  <si>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</si>
  <si>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</si>
  <si>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</si>
  <si>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</si>
  <si>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</si>
  <si>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</si>
  <si>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</si>
  <si>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</si>
  <si>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</si>
  <si>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</si>
  <si>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</si>
  <si>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</si>
  <si>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</si>
  <si>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</si>
  <si>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</si>
  <si>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</si>
  <si>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</si>
  <si>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</si>
  <si>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</si>
  <si>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</si>
  <si>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</si>
  <si>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</si>
  <si>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</si>
  <si>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</si>
  <si>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</si>
  <si>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</si>
  <si>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</si>
  <si>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</si>
  <si>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</si>
  <si>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</si>
  <si>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</si>
  <si>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</si>
  <si>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</si>
  <si>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</si>
  <si>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</si>
  <si>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</si>
  <si>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</si>
  <si>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</si>
  <si>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</si>
  <si>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</si>
  <si>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</si>
  <si>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</si>
  <si>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</si>
  <si>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</si>
  <si>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</si>
  <si>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</si>
  <si>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</si>
  <si>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</si>
  <si>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</si>
  <si>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</si>
  <si>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</si>
  <si>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</si>
  <si>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</si>
  <si>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</si>
  <si>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</si>
  <si>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</si>
  <si>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</si>
  <si>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</si>
  <si>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</si>
  <si>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</si>
  <si>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</si>
  <si>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</si>
  <si>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</si>
  <si>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</si>
  <si>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</si>
  <si>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</si>
  <si>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</si>
  <si>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</si>
  <si>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</si>
  <si>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</si>
  <si>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</si>
  <si>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</si>
  <si>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</si>
  <si>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</si>
  <si>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</si>
  <si>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</si>
  <si>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</si>
  <si>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</si>
  <si>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</si>
  <si>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</si>
  <si>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</si>
  <si>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</si>
  <si>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</si>
  <si>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</si>
  <si>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</si>
  <si>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</si>
  <si>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</si>
  <si>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</si>
  <si>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</si>
  <si>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</si>
  <si>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</si>
  <si>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</si>
  <si>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</si>
  <si>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</si>
  <si>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</si>
  <si>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</si>
  <si>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</si>
  <si>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</si>
  <si>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</si>
  <si>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</si>
  <si>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</si>
  <si>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</si>
  <si>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</si>
  <si>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</si>
  <si>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</si>
  <si>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</si>
  <si>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</si>
  <si>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</si>
  <si>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</si>
  <si>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</si>
  <si>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</si>
  <si>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</si>
  <si>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</si>
  <si>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</si>
  <si>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</si>
  <si>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</si>
  <si>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</si>
  <si>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</si>
  <si>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</si>
  <si>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</si>
  <si>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</si>
  <si>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</si>
  <si>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</si>
  <si>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</si>
  <si>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</si>
  <si>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</si>
  <si>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</si>
  <si>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</si>
  <si>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</si>
  <si>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</si>
  <si>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</si>
  <si>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</si>
  <si>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</si>
  <si>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</si>
  <si>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</si>
  <si>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</si>
  <si>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</si>
  <si>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</si>
  <si>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</si>
  <si>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</si>
  <si>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</si>
  <si>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</si>
  <si>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</si>
  <si>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</si>
  <si>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</si>
  <si>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</si>
  <si>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</si>
  <si>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</si>
  <si>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</si>
  <si>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</si>
  <si>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</si>
  <si>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</si>
  <si>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</si>
  <si>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</si>
  <si>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</si>
  <si>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</si>
  <si>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</si>
  <si>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</si>
  <si>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</si>
  <si>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</si>
  <si>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</si>
  <si>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</si>
  <si>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</si>
  <si>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</si>
  <si>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</si>
  <si>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</si>
  <si>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</si>
  <si>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</si>
  <si>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</si>
  <si>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</si>
  <si>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</si>
  <si>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</si>
  <si>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</si>
  <si>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</si>
  <si>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</si>
  <si>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</si>
  <si>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</si>
  <si>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</si>
  <si>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</si>
  <si>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</si>
  <si>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</si>
  <si>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</si>
  <si>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</si>
  <si>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</si>
  <si>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</si>
  <si>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</si>
  <si>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</si>
  <si>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</si>
  <si>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</si>
  <si>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</si>
  <si>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</si>
  <si>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</si>
  <si>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</si>
  <si>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</si>
  <si>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</si>
  <si>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</si>
  <si>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</si>
  <si>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</si>
  <si>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</si>
  <si>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</si>
  <si>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</si>
  <si>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</si>
  <si>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</si>
  <si>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</si>
  <si>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</si>
  <si>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</si>
  <si>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</si>
  <si>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</si>
  <si>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</si>
  <si>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</si>
  <si>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</si>
  <si>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</si>
  <si>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</si>
  <si>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</si>
  <si>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</si>
  <si>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</si>
  <si>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</si>
  <si>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</si>
  <si>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</si>
  <si>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</si>
  <si>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</si>
  <si>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</si>
  <si>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</si>
  <si>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</si>
  <si>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</si>
  <si>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</si>
  <si>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</si>
  <si>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</si>
  <si>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</si>
  <si>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</si>
  <si>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</si>
  <si>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</si>
  <si>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</si>
  <si>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</si>
  <si>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</si>
  <si>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</si>
  <si>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</si>
  <si>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</si>
  <si>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</si>
  <si>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</si>
  <si>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</si>
  <si>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</si>
  <si>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</si>
  <si>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</si>
  <si>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</si>
  <si>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</si>
  <si>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</si>
  <si>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</si>
  <si>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</si>
  <si>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</si>
  <si>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</si>
  <si>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</si>
  <si>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</si>
  <si>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</si>
  <si>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</si>
  <si>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</si>
  <si>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</si>
  <si>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</si>
  <si>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</si>
  <si>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</si>
  <si>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</si>
  <si>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</si>
  <si>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</si>
  <si>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</si>
  <si>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</si>
  <si>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</si>
  <si>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</si>
  <si>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</si>
  <si>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</si>
  <si>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</si>
  <si>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</si>
  <si>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</si>
  <si>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</si>
  <si>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</si>
  <si>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</si>
  <si>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</si>
  <si>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</si>
  <si>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</si>
  <si>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</si>
  <si>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</si>
  <si>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</si>
  <si>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</si>
  <si>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</si>
  <si>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</si>
  <si>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</si>
  <si>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</si>
  <si>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</si>
  <si>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</si>
  <si>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</si>
  <si>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</si>
  <si>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</si>
  <si>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</si>
  <si>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</si>
  <si>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</si>
  <si>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</si>
  <si>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</si>
  <si>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</si>
  <si>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</si>
  <si>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</si>
  <si>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</si>
  <si>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</si>
  <si>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</si>
  <si>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</si>
  <si>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</si>
  <si>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</si>
  <si>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</si>
  <si>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</si>
  <si>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</si>
  <si>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</si>
  <si>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</si>
  <si>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</si>
  <si>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</si>
  <si>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</si>
  <si>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</si>
  <si>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</si>
  <si>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</si>
  <si>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</si>
  <si>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</si>
  <si>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</si>
  <si>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</si>
  <si>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</si>
  <si>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</si>
  <si>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</si>
  <si>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</si>
  <si>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</si>
  <si>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</si>
  <si>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</si>
  <si>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</si>
  <si>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</si>
  <si>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</si>
  <si>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</si>
  <si>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</si>
  <si>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</si>
  <si>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</si>
  <si>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</si>
  <si>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</si>
  <si>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</si>
  <si>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</si>
  <si>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</si>
  <si>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</si>
  <si>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</si>
  <si>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</si>
  <si>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</si>
  <si>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</si>
  <si>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</si>
  <si>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</si>
  <si>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</si>
  <si>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</si>
  <si>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</si>
  <si>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</si>
  <si>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</si>
  <si>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</si>
  <si>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</si>
  <si>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</si>
  <si>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</si>
  <si>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</si>
  <si>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</si>
  <si>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</si>
  <si>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</si>
  <si>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</si>
  <si>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</si>
  <si>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</si>
  <si>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</si>
  <si>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</si>
  <si>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</si>
  <si>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</si>
  <si>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</si>
  <si>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</si>
  <si>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</si>
  <si>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</si>
  <si>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</si>
  <si>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</si>
  <si>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</si>
  <si>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</si>
  <si>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</si>
  <si>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</si>
  <si>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</si>
  <si>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</si>
  <si>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</si>
  <si>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</si>
  <si>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</si>
  <si>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</si>
  <si>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</si>
  <si>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</si>
  <si>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</si>
  <si>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</si>
  <si>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</si>
  <si>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</si>
  <si>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</si>
  <si>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</si>
  <si>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</si>
  <si>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</si>
  <si>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</si>
  <si>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</si>
  <si>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</si>
  <si>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</si>
  <si>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</si>
  <si>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</si>
  <si>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</si>
  <si>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</si>
  <si>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</si>
  <si>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</si>
  <si>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</si>
  <si>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</si>
  <si>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</si>
  <si>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</si>
  <si>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</si>
  <si>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</si>
  <si>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</si>
  <si>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</si>
  <si>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</si>
  <si>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</si>
  <si>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</si>
  <si>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</si>
  <si>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</si>
  <si>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</si>
  <si>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</si>
  <si>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</si>
  <si>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</si>
  <si>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</si>
  <si>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</si>
  <si>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</si>
  <si>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</si>
  <si>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</si>
  <si>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</si>
  <si>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</si>
  <si>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</si>
  <si>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</si>
  <si>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</si>
  <si>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</si>
  <si>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</si>
  <si>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</si>
  <si>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</si>
  <si>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</si>
  <si>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</si>
  <si>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</si>
  <si>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</si>
  <si>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</si>
  <si>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</si>
  <si>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</si>
  <si>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</si>
  <si>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</si>
  <si>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</si>
  <si>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</si>
  <si>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</si>
  <si>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</si>
  <si>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</si>
  <si>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</si>
  <si>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</si>
  <si>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</si>
  <si>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</si>
  <si>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</si>
  <si>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</si>
  <si>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</si>
  <si>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</si>
  <si>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</si>
  <si>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</si>
  <si>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</si>
  <si>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</si>
  <si>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</si>
  <si>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</si>
  <si>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</si>
  <si>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</si>
  <si>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</si>
  <si>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</si>
  <si>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</si>
  <si>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</si>
  <si>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</si>
  <si>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</si>
  <si>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</si>
  <si>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</si>
  <si>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</si>
  <si>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</si>
  <si>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</si>
  <si>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</si>
  <si>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</si>
  <si>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</si>
  <si>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</si>
  <si>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</si>
  <si>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</si>
  <si>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</si>
  <si>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</si>
  <si>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</si>
  <si>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</si>
  <si>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</si>
  <si>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</si>
  <si>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</si>
  <si>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</si>
  <si>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</si>
  <si>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</si>
  <si>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</si>
  <si>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</si>
  <si>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</si>
  <si>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</si>
  <si>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</si>
  <si>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</si>
  <si>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</si>
  <si>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</si>
  <si>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</si>
  <si>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</si>
  <si>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</si>
  <si>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</si>
  <si>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</si>
  <si>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</si>
  <si>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</si>
  <si>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</si>
  <si>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</si>
  <si>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</si>
  <si>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</si>
  <si>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</si>
  <si>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</si>
  <si>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</si>
  <si>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</si>
  <si>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</si>
  <si>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</si>
  <si>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</si>
  <si>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</si>
  <si>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</si>
  <si>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</si>
  <si>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</si>
  <si>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</si>
  <si>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</si>
  <si>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</si>
  <si>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</si>
  <si>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</si>
  <si>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</si>
  <si>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</si>
  <si>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</si>
  <si>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</si>
  <si>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</si>
  <si>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</si>
  <si>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</si>
  <si>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</si>
  <si>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</si>
  <si>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</si>
  <si>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</si>
  <si>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</si>
  <si>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</si>
  <si>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</si>
  <si>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</si>
  <si>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</si>
  <si>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</si>
  <si>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</si>
  <si>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</si>
  <si>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</si>
  <si>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</si>
  <si>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</si>
  <si>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</si>
  <si>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</si>
  <si>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</si>
  <si>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</si>
  <si>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</si>
  <si>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</si>
  <si>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</si>
  <si>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</si>
  <si>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</si>
  <si>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</si>
  <si>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</si>
  <si>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</si>
  <si>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</si>
  <si>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</si>
  <si>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</si>
  <si>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</si>
  <si>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</si>
  <si>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</si>
  <si>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</si>
  <si>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</si>
  <si>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</si>
  <si>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</si>
  <si>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</si>
  <si>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</si>
  <si>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</si>
  <si>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</si>
  <si>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</si>
  <si>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</si>
  <si>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</si>
  <si>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</si>
  <si>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</si>
  <si>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</si>
  <si>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</si>
  <si>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</si>
  <si>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</si>
  <si>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</si>
  <si>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</si>
  <si>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</si>
  <si>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</si>
  <si>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</si>
  <si>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</si>
  <si>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</si>
  <si>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</si>
  <si>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</si>
  <si>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</si>
  <si>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</si>
  <si>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</si>
  <si>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</si>
  <si>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</si>
  <si>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</si>
  <si>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</si>
  <si>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</si>
  <si>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</si>
  <si>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</si>
  <si>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</si>
  <si>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</si>
  <si>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</si>
  <si>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</si>
  <si>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</si>
  <si>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</si>
  <si>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</si>
  <si>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</si>
  <si>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</si>
  <si>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</si>
  <si>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</si>
  <si>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</si>
  <si>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</si>
  <si>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</si>
  <si>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</si>
  <si>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</si>
  <si>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</si>
  <si>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</si>
  <si>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</si>
  <si>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</si>
  <si>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</si>
  <si>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</si>
  <si>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</si>
  <si>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</si>
  <si>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</si>
  <si>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</si>
  <si>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</si>
  <si>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</si>
  <si>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</si>
  <si>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</si>
  <si>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</si>
  <si>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</si>
  <si>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</si>
  <si>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</si>
  <si>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</si>
  <si>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</si>
  <si>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</si>
  <si>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</si>
  <si>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</si>
  <si>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</si>
  <si>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</si>
  <si>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</si>
  <si>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</si>
  <si>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</si>
  <si>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</si>
  <si>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</si>
  <si>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</si>
  <si>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</si>
  <si>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</si>
  <si>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</si>
  <si>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</si>
  <si>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</si>
  <si>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</si>
  <si>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</si>
  <si>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</si>
  <si>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</si>
  <si>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</si>
  <si>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</si>
  <si>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</si>
  <si>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</si>
  <si>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</si>
  <si>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</si>
  <si>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</si>
  <si>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</si>
  <si>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</si>
  <si>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</si>
  <si>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</si>
  <si>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</si>
  <si>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</si>
  <si>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</si>
  <si>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</si>
  <si>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</si>
  <si>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</si>
  <si>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</si>
  <si>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</si>
  <si>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</si>
  <si>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</si>
  <si>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</si>
  <si>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</si>
  <si>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</si>
  <si>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</si>
  <si>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</si>
  <si>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</si>
  <si>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</si>
  <si>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</si>
  <si>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</si>
  <si>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</si>
  <si>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</si>
  <si>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</si>
  <si>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</si>
  <si>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</si>
  <si>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</si>
  <si>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</si>
  <si>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</si>
  <si>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</si>
  <si>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</si>
  <si>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</si>
  <si>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</si>
  <si>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</si>
  <si>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</si>
  <si>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</si>
  <si>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</si>
  <si>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</si>
  <si>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</si>
  <si>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</si>
  <si>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</si>
  <si>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</si>
  <si>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</si>
  <si>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</si>
  <si>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</si>
  <si>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</si>
  <si>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</si>
  <si>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</si>
  <si>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</si>
  <si>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</si>
  <si>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</si>
  <si>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</si>
  <si>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</si>
  <si>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</si>
  <si>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</si>
  <si>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</si>
  <si>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</si>
  <si>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</si>
  <si>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</si>
  <si>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</si>
  <si>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</si>
  <si>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</si>
  <si>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</si>
  <si>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</si>
  <si>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</si>
  <si>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</si>
  <si>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</si>
  <si>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</si>
  <si>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</si>
  <si>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</si>
  <si>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</si>
  <si>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</si>
  <si>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</si>
  <si>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</si>
  <si>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</si>
  <si>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</si>
  <si>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</si>
  <si>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</si>
  <si>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</si>
  <si>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</si>
  <si>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</si>
  <si>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</si>
  <si>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</si>
  <si>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</si>
  <si>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</si>
  <si>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</si>
  <si>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</si>
  <si>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</si>
  <si>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</si>
  <si>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</si>
  <si>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</si>
  <si>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</si>
  <si>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</si>
  <si>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</si>
  <si>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</si>
  <si>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</si>
  <si>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</si>
  <si>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</si>
  <si>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</si>
  <si>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</si>
  <si>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</si>
  <si>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</si>
  <si>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</si>
  <si>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</si>
  <si>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</si>
  <si>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</si>
  <si>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</si>
  <si>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</si>
  <si>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</si>
  <si>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</si>
  <si>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</si>
  <si>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</si>
  <si>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</si>
  <si>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</si>
  <si>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</si>
  <si>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</si>
  <si>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</si>
  <si>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</si>
  <si>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</si>
  <si>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</si>
  <si>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</si>
  <si>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</si>
  <si>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</si>
  <si>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</si>
  <si>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</si>
  <si>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</si>
  <si>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</si>
  <si>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</si>
  <si>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</si>
  <si>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</si>
  <si>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</si>
  <si>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</si>
  <si>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</si>
  <si>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</si>
  <si>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</si>
  <si>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</si>
  <si>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</si>
  <si>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</si>
  <si>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</si>
  <si>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</si>
  <si>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</si>
  <si>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</si>
  <si>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</si>
  <si>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</si>
  <si>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</si>
  <si>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</si>
  <si>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</si>
  <si>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</si>
  <si>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</si>
  <si>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</si>
  <si>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</si>
  <si>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</si>
  <si>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</si>
  <si>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</si>
  <si>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</si>
  <si>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</si>
  <si>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</si>
  <si>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</si>
  <si>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</si>
  <si>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</si>
  <si>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</si>
  <si>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</si>
  <si>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</si>
  <si>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</si>
  <si>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</si>
  <si>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</si>
  <si>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</si>
  <si>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</si>
  <si>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</si>
  <si>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</si>
  <si>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</si>
  <si>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</si>
  <si>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</si>
  <si>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</si>
  <si>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</si>
  <si>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</si>
  <si>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</si>
  <si>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</si>
  <si>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</si>
  <si>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</si>
  <si>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</si>
  <si>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</si>
  <si>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</si>
  <si>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</si>
  <si>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</si>
  <si>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</si>
  <si>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</si>
  <si>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</si>
  <si>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</si>
  <si>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</si>
  <si>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</si>
  <si>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</si>
  <si>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</si>
  <si>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</si>
  <si>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</si>
  <si>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</si>
  <si>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</si>
  <si>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</si>
  <si>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</si>
  <si>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</si>
  <si>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</si>
  <si>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</si>
  <si>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</si>
  <si>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</si>
  <si>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</si>
  <si>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</si>
  <si>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</si>
  <si>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</si>
  <si>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</si>
  <si>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</si>
  <si>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</si>
  <si>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</si>
  <si>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</si>
  <si>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</si>
  <si>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</si>
  <si>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</si>
  <si>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</si>
  <si>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</si>
  <si>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</si>
  <si>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</si>
  <si>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</si>
  <si>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</si>
  <si>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</si>
  <si>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</si>
  <si>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</si>
  <si>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</si>
  <si>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</si>
  <si>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</si>
  <si>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</si>
  <si>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</si>
  <si>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</si>
  <si>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</si>
  <si>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</si>
  <si>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</si>
  <si>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</si>
  <si>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</si>
  <si>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</si>
  <si>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</si>
  <si>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</si>
  <si>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</si>
  <si>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</si>
  <si>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</si>
  <si>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</si>
  <si>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</si>
  <si>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</si>
  <si>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</si>
  <si>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</si>
  <si>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</si>
  <si>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</si>
  <si>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</si>
  <si>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</si>
  <si>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</si>
  <si>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</si>
  <si>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</si>
  <si>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</si>
  <si>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</si>
  <si>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</si>
  <si>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</si>
  <si>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</si>
  <si>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</si>
  <si>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</si>
  <si>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</si>
  <si>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</si>
  <si>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</si>
  <si>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</si>
  <si>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</si>
  <si>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</si>
  <si>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</si>
  <si>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</si>
  <si>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</si>
  <si>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</si>
  <si>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</si>
  <si>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</si>
  <si>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</si>
  <si>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</si>
  <si>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</si>
  <si>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</si>
  <si>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</si>
  <si>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</si>
  <si>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</si>
  <si>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</si>
  <si>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</si>
  <si>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</si>
  <si>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</si>
  <si>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</si>
  <si>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</si>
  <si>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</si>
  <si>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</si>
  <si>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</si>
  <si>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</si>
  <si>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</si>
  <si>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</si>
  <si>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</si>
  <si>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</si>
  <si>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</si>
  <si>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</si>
  <si>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</si>
  <si>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</si>
  <si>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</si>
  <si>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</si>
  <si>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</si>
  <si>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</si>
  <si>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</si>
  <si>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</si>
  <si>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</si>
  <si>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</si>
  <si>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</si>
  <si>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</si>
  <si>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</si>
  <si>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</si>
  <si>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</si>
  <si>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</si>
  <si>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</si>
  <si>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</si>
  <si>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</si>
  <si>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</si>
  <si>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</si>
  <si>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</si>
  <si>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</si>
  <si>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</si>
  <si>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</si>
  <si>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</si>
  <si>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</si>
  <si>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</si>
  <si>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</si>
  <si>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</si>
  <si>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</si>
  <si>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</si>
  <si>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</si>
  <si>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</si>
  <si>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</si>
  <si>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</si>
  <si>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</si>
  <si>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</si>
  <si>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</si>
  <si>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</si>
  <si>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</si>
  <si>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</si>
  <si>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</si>
  <si>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</si>
  <si>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</si>
  <si>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</si>
  <si>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</si>
  <si>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</si>
  <si>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</si>
  <si>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</si>
  <si>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</si>
  <si>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</si>
  <si>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</si>
  <si>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</si>
  <si>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</si>
  <si>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</si>
  <si>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</si>
  <si>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</si>
  <si>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</si>
  <si>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</si>
  <si>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</si>
  <si>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</si>
  <si>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</si>
  <si>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</si>
  <si>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</si>
  <si>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</si>
  <si>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</si>
  <si>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</si>
  <si>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</si>
  <si>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</si>
  <si>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</si>
  <si>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</si>
  <si>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</si>
  <si>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</si>
  <si>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</si>
  <si>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</si>
  <si>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</si>
  <si>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</si>
  <si>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</si>
  <si>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</si>
  <si>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</si>
  <si>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</si>
  <si>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</si>
  <si>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</si>
  <si>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</si>
  <si>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</si>
  <si>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</si>
  <si>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</si>
  <si>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</si>
  <si>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</si>
  <si>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</si>
  <si>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</si>
  <si>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</si>
  <si>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</si>
  <si>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</si>
  <si>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</si>
  <si>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</si>
  <si>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</si>
  <si>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</si>
  <si>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</si>
  <si>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</si>
  <si>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</si>
  <si>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</si>
  <si>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</si>
  <si>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</si>
  <si>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</si>
  <si>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</si>
  <si>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</si>
  <si>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</si>
  <si>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</si>
  <si>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</si>
  <si>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</si>
  <si>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</si>
  <si>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</si>
  <si>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</si>
  <si>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</si>
  <si>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</si>
  <si>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</si>
  <si>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</si>
  <si>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</si>
  <si>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</si>
  <si>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</si>
  <si>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</si>
  <si>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</si>
  <si>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</si>
  <si>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</si>
  <si>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</si>
  <si>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</si>
  <si>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</si>
  <si>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</si>
  <si>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</si>
  <si>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</si>
  <si>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</si>
  <si>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</si>
  <si>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</si>
  <si>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</si>
  <si>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</si>
  <si>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</si>
  <si>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</si>
  <si>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</si>
  <si>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</si>
  <si>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</si>
  <si>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</si>
  <si>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</si>
  <si>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</si>
  <si>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</si>
  <si>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</si>
  <si>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</si>
  <si>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</si>
  <si>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</si>
  <si>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</si>
  <si>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</si>
  <si>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</si>
  <si>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</si>
  <si>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</si>
  <si>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</si>
  <si>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</si>
  <si>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</si>
  <si>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</si>
  <si>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</si>
  <si>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</si>
  <si>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</si>
  <si>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</si>
  <si>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</si>
  <si>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</si>
  <si>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</si>
  <si>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</si>
  <si>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</si>
  <si>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</si>
  <si>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</si>
  <si>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</si>
  <si>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</si>
  <si>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</si>
  <si>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</si>
  <si>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</si>
  <si>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</si>
  <si>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</si>
  <si>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</si>
  <si>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</si>
  <si>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</si>
  <si>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</si>
  <si>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</si>
  <si>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</si>
  <si>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</si>
  <si>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</si>
  <si>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</si>
  <si>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</si>
  <si>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</si>
  <si>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</si>
  <si>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</si>
  <si>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</si>
  <si>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</si>
  <si>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</si>
  <si>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</si>
  <si>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</si>
  <si>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</si>
  <si>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</si>
  <si>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</si>
  <si>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</si>
  <si>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</si>
  <si>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</si>
  <si>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</si>
  <si>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</si>
  <si>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</si>
  <si>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</si>
  <si>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</si>
  <si>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</si>
  <si>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</si>
  <si>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</si>
  <si>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</si>
  <si>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</si>
  <si>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</si>
  <si>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</si>
  <si>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</si>
  <si>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</si>
  <si>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</si>
  <si>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</si>
  <si>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</si>
  <si>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</si>
  <si>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</si>
  <si>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</si>
  <si>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</si>
  <si>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</si>
  <si>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</si>
  <si>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</si>
  <si>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</si>
  <si>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</si>
  <si>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</si>
  <si>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</si>
  <si>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</si>
  <si>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</si>
  <si>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</si>
  <si>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</si>
  <si>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</si>
  <si>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</si>
  <si>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</si>
  <si>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</si>
  <si>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</si>
  <si>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</si>
  <si>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</si>
  <si>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</si>
  <si>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</si>
  <si>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</si>
  <si>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</si>
  <si>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</si>
  <si>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</si>
  <si>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</si>
  <si>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</si>
  <si>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</si>
  <si>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</si>
  <si>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</si>
  <si>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</si>
  <si>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</si>
  <si>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</si>
  <si>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</si>
  <si>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</si>
  <si>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</si>
  <si>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</si>
  <si>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</si>
  <si>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</si>
  <si>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</si>
  <si>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</si>
  <si>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</si>
  <si>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</si>
  <si>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</si>
  <si>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</si>
  <si>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</si>
  <si>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</si>
  <si>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</si>
  <si>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</si>
  <si>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</si>
  <si>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</si>
  <si>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</si>
  <si>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</si>
  <si>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</si>
  <si>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</si>
  <si>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</si>
  <si>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</si>
  <si>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</si>
  <si>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</si>
  <si>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</si>
  <si>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</si>
  <si>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</si>
  <si>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</si>
  <si>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</si>
  <si>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</si>
  <si>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</si>
  <si>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</si>
  <si>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</si>
  <si>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</si>
  <si>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</si>
  <si>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</si>
  <si>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</si>
  <si>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</si>
  <si>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</si>
  <si>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</si>
  <si>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</si>
  <si>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</si>
  <si>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</si>
  <si>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</si>
  <si>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</si>
  <si>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</si>
  <si>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</si>
  <si>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</si>
  <si>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</si>
  <si>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</si>
  <si>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</si>
  <si>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</si>
  <si>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</si>
  <si>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</si>
  <si>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</si>
  <si>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</si>
  <si>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</si>
  <si>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</si>
  <si>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</si>
  <si>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</si>
  <si>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</si>
  <si>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</si>
  <si>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</si>
  <si>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</si>
  <si>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</si>
  <si>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</si>
  <si>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</si>
  <si>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</si>
  <si>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</si>
  <si>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</si>
  <si>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</si>
  <si>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</si>
  <si>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</si>
  <si>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</si>
  <si>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</si>
  <si>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</si>
  <si>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</si>
  <si>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</si>
  <si>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</si>
  <si>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</si>
  <si>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</si>
  <si>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</si>
  <si>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</si>
  <si>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</si>
  <si>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</si>
  <si>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</si>
  <si>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</si>
  <si>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</si>
  <si>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</si>
  <si>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</si>
  <si>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</si>
  <si>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</si>
  <si>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</si>
  <si>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</si>
  <si>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</si>
  <si>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</si>
  <si>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</si>
  <si>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</si>
  <si>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</si>
  <si>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</si>
  <si>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</si>
  <si>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</si>
  <si>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</si>
  <si>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</si>
  <si>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</si>
  <si>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</si>
  <si>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</si>
  <si>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</si>
  <si>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</si>
  <si>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</si>
  <si>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</si>
  <si>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</si>
  <si>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</si>
  <si>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</si>
  <si>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</si>
  <si>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</si>
  <si>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</si>
  <si>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</si>
  <si>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</si>
  <si>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</si>
  <si>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</si>
  <si>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</si>
  <si>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</si>
  <si>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</si>
  <si>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</si>
  <si>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</si>
  <si>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</si>
  <si>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</si>
  <si>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</si>
  <si>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</si>
  <si>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</si>
  <si>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</si>
  <si>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</si>
  <si>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</si>
  <si>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</si>
  <si>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</si>
  <si>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</si>
  <si>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</si>
  <si>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</si>
  <si>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</si>
  <si>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</si>
  <si>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</si>
  <si>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</si>
  <si>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</si>
  <si>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</si>
  <si>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</si>
  <si>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</si>
  <si>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</si>
  <si>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</si>
  <si>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</si>
  <si>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</si>
  <si>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</si>
  <si>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</si>
  <si>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</si>
  <si>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</si>
  <si>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</si>
  <si>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</si>
  <si>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</si>
  <si>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</si>
  <si>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</si>
  <si>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</si>
  <si>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</si>
  <si>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</si>
  <si>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</si>
  <si>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</si>
  <si>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</si>
  <si>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</si>
  <si>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</si>
  <si>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</si>
  <si>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</si>
  <si>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</si>
  <si>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</si>
  <si>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</si>
  <si>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</si>
  <si>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</si>
  <si>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</si>
  <si>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</si>
  <si>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</si>
  <si>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</si>
  <si>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</si>
  <si>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</si>
  <si>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</si>
  <si>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</si>
  <si>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</si>
  <si>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</si>
  <si>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</si>
  <si>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</si>
  <si>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</si>
  <si>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</si>
  <si>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</si>
  <si>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</si>
  <si>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</si>
  <si>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</si>
  <si>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</si>
  <si>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</si>
  <si>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</si>
  <si>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</si>
  <si>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</si>
  <si>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</si>
  <si>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</si>
  <si>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</si>
  <si>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</si>
  <si>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</si>
  <si>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</si>
  <si>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</si>
  <si>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</si>
  <si>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</si>
  <si>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</si>
  <si>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</si>
  <si>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</si>
  <si>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</si>
  <si>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</si>
  <si>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</si>
  <si>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</si>
  <si>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</si>
  <si>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</si>
  <si>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</si>
  <si>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</si>
  <si>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</si>
  <si>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</si>
  <si>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</si>
  <si>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</si>
  <si>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</si>
  <si>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</si>
  <si>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</si>
  <si>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</si>
  <si>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</si>
  <si>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</si>
  <si>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</si>
  <si>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</si>
  <si>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</si>
  <si>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</si>
  <si>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</si>
  <si>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</si>
  <si>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</si>
  <si>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</si>
  <si>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</si>
  <si>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</si>
  <si>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</si>
  <si>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</si>
  <si>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</si>
  <si>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</si>
  <si>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</si>
  <si>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</si>
  <si>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</si>
  <si>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</si>
  <si>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</si>
  <si>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</si>
  <si>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</si>
  <si>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</si>
  <si>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</si>
  <si>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</si>
  <si>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</si>
  <si>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</si>
  <si>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</si>
  <si>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</si>
  <si>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</si>
  <si>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</si>
  <si>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</si>
  <si>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</si>
  <si>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</si>
  <si>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</si>
  <si>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</si>
  <si>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</si>
  <si>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</si>
  <si>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</si>
  <si>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</si>
  <si>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</si>
  <si>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</si>
  <si>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</si>
  <si>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</si>
  <si>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</si>
  <si>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</si>
  <si>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</si>
  <si>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</si>
  <si>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</si>
  <si>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</si>
  <si>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</si>
  <si>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</si>
  <si>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</si>
  <si>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</si>
  <si>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</si>
  <si>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</si>
  <si>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</si>
  <si>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</si>
  <si>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</si>
  <si>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</si>
  <si>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</si>
  <si>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</si>
  <si>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</si>
  <si>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</si>
  <si>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</si>
  <si>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</si>
  <si>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</si>
  <si>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</si>
  <si>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</si>
  <si>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</si>
  <si>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</si>
  <si>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</si>
  <si>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</si>
  <si>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</si>
  <si>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</si>
  <si>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</si>
  <si>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</si>
  <si>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</si>
  <si>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</si>
  <si>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</si>
  <si>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</si>
  <si>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</si>
  <si>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</si>
  <si>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</si>
  <si>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</si>
  <si>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</si>
  <si>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</si>
  <si>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</si>
  <si>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</si>
  <si>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</si>
  <si>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</si>
  <si>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</si>
  <si>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</si>
  <si>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</si>
  <si>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</si>
  <si>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</si>
  <si>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</si>
  <si>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</si>
  <si>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</si>
  <si>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</si>
  <si>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</si>
  <si>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</si>
  <si>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</si>
  <si>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</si>
  <si>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</si>
  <si>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</si>
  <si>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</si>
  <si>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</si>
  <si>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</si>
  <si>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</si>
  <si>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</si>
  <si>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</si>
  <si>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</si>
  <si>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</si>
  <si>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</si>
  <si>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</si>
  <si>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</si>
  <si>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</si>
  <si>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</si>
  <si>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</si>
  <si>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</si>
  <si>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</si>
  <si>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</si>
  <si>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</si>
  <si>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</si>
  <si>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</si>
  <si>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</si>
  <si>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</si>
  <si>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</si>
  <si>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</si>
  <si>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</si>
  <si>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</si>
  <si>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</si>
  <si>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</si>
  <si>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</si>
  <si>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</si>
  <si>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</si>
  <si>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</si>
  <si>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</si>
  <si>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</si>
  <si>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</si>
  <si>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</si>
  <si>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</si>
  <si>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</si>
  <si>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</si>
  <si>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</si>
  <si>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</si>
  <si>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</si>
  <si>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</si>
  <si>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</si>
  <si>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</si>
  <si>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</si>
  <si>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</si>
  <si>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</si>
  <si>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</si>
  <si>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</si>
  <si>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</si>
  <si>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</si>
  <si>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</si>
  <si>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</si>
  <si>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</si>
  <si>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</si>
  <si>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</si>
  <si>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</si>
  <si>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</si>
  <si>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</si>
  <si>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</si>
  <si>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</si>
  <si>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</si>
  <si>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</si>
  <si>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</si>
  <si>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</si>
  <si>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</si>
  <si>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</si>
  <si>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</si>
  <si>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</si>
  <si>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</si>
  <si>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</si>
  <si>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</si>
  <si>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</si>
  <si>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</si>
  <si>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</si>
  <si>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</si>
  <si>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</si>
  <si>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</si>
  <si>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</si>
  <si>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</si>
  <si>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</si>
  <si>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</si>
  <si>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</si>
  <si>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</si>
  <si>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</si>
  <si>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</si>
  <si>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</si>
  <si>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</si>
  <si>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</si>
  <si>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</si>
  <si>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</si>
  <si>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</si>
  <si>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</si>
  <si>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</si>
  <si>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</si>
  <si>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</si>
  <si>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</si>
  <si>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</si>
  <si>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</si>
  <si>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</si>
  <si>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</si>
  <si>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</si>
  <si>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</si>
  <si>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</si>
  <si>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</si>
  <si>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</si>
  <si>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</si>
  <si>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</si>
  <si>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</si>
  <si>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</si>
  <si>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</si>
  <si>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</si>
  <si>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</si>
  <si>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</si>
  <si>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</si>
  <si>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</si>
  <si>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</si>
  <si>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</si>
  <si>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</si>
  <si>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</si>
  <si>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</si>
  <si>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</si>
  <si>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</si>
  <si>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</si>
  <si>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</si>
  <si>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</si>
  <si>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</si>
  <si>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</si>
  <si>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</si>
  <si>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</si>
  <si>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</si>
  <si>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</si>
  <si>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</si>
  <si>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</si>
  <si>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</si>
  <si>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</si>
  <si>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</si>
  <si>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</si>
  <si>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</si>
  <si>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</si>
  <si>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</si>
  <si>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</si>
  <si>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</si>
  <si>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</si>
  <si>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</si>
  <si>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</si>
  <si>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</si>
  <si>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</si>
  <si>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</si>
  <si>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</si>
  <si>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</si>
  <si>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</si>
  <si>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</si>
  <si>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</si>
  <si>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</si>
  <si>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</si>
  <si>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</si>
  <si>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</si>
  <si>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</si>
  <si>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</si>
  <si>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</si>
  <si>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</si>
  <si>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</si>
  <si>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</si>
  <si>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</si>
  <si>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</si>
  <si>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</si>
  <si>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</si>
  <si>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</si>
  <si>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</si>
  <si>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</si>
  <si>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</si>
  <si>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</si>
  <si>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</si>
  <si>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</si>
  <si>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</si>
  <si>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</si>
  <si>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</si>
  <si>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</si>
  <si>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</si>
  <si>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</si>
  <si>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</si>
  <si>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</si>
  <si>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</si>
  <si>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</si>
  <si>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</si>
  <si>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</si>
  <si>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</si>
  <si>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</si>
  <si>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</si>
  <si>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</si>
  <si>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</si>
  <si>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</si>
  <si>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</si>
  <si>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</si>
  <si>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</si>
  <si>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</si>
  <si>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</si>
  <si>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</si>
  <si>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</si>
  <si>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</si>
  <si>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</si>
  <si>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</si>
  <si>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</si>
  <si>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</si>
  <si>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</si>
  <si>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</si>
  <si>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</si>
  <si>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</si>
  <si>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</si>
  <si>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</si>
  <si>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</si>
  <si>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</si>
  <si>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</si>
  <si>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</si>
  <si>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</si>
  <si>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</si>
  <si>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</si>
  <si>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</si>
  <si>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</si>
  <si>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</si>
  <si>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</si>
  <si>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</si>
  <si>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</si>
  <si>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</si>
  <si>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</si>
  <si>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</si>
  <si>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</si>
  <si>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</si>
  <si>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</si>
  <si>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</si>
  <si>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</si>
  <si>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</si>
  <si>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</si>
  <si>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</si>
  <si>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</si>
  <si>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</si>
  <si>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</si>
  <si>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</si>
  <si>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</si>
  <si>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</si>
  <si>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</si>
  <si>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</si>
  <si>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</si>
  <si>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</si>
  <si>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</si>
  <si>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</si>
  <si>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</si>
  <si>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</si>
  <si>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</si>
  <si>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</si>
  <si>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</si>
  <si>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</si>
  <si>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</si>
  <si>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</si>
  <si>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</si>
  <si>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</si>
  <si>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</si>
  <si>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</si>
  <si>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</si>
  <si>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</si>
  <si>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</si>
  <si>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</si>
  <si>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</si>
  <si>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</si>
  <si>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</si>
  <si>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</si>
  <si>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</si>
  <si>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</si>
  <si>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</si>
  <si>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</si>
  <si>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</si>
  <si>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</si>
  <si>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</si>
  <si>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</si>
  <si>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</si>
  <si>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</si>
  <si>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</si>
  <si>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</si>
  <si>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</si>
  <si>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</si>
  <si>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</si>
  <si>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</si>
  <si>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</si>
  <si>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</si>
  <si>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</si>
  <si>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</si>
  <si>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</si>
  <si>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</si>
  <si>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</si>
  <si>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</si>
  <si>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</si>
  <si>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</si>
  <si>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</si>
  <si>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</si>
  <si>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</si>
  <si>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</si>
  <si>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</si>
  <si>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</si>
  <si>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</si>
  <si>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</si>
  <si>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</si>
  <si>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</si>
  <si>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</si>
  <si>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</si>
  <si>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</si>
  <si>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</si>
  <si>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</si>
  <si>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</si>
  <si>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</si>
  <si>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</si>
  <si>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</si>
  <si>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</si>
  <si>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</si>
  <si>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</si>
  <si>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</si>
  <si>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</si>
  <si>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</si>
  <si>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</si>
  <si>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</si>
  <si>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</si>
  <si>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</si>
  <si>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</si>
  <si>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</si>
  <si>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</si>
  <si>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</si>
  <si>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</si>
  <si>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</si>
  <si>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</si>
  <si>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</si>
  <si>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</si>
  <si>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</si>
  <si>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</si>
  <si>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</si>
  <si>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</si>
  <si>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</si>
  <si>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</si>
  <si>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</si>
  <si>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</si>
  <si>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</si>
  <si>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</si>
  <si>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</si>
  <si>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</si>
  <si>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</si>
  <si>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</si>
  <si>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</si>
  <si>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</si>
  <si>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</si>
  <si>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</si>
  <si>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</si>
  <si>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</si>
  <si>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</si>
  <si>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</si>
  <si>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</si>
  <si>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</si>
  <si>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</si>
  <si>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</si>
  <si>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</si>
  <si>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</si>
  <si>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</si>
  <si>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</si>
  <si>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</si>
  <si>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</si>
  <si>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</si>
  <si>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</si>
  <si>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</si>
  <si>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</si>
  <si>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</si>
  <si>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</si>
  <si>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</si>
  <si>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</si>
  <si>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</si>
  <si>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</si>
  <si>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</si>
  <si>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</si>
  <si>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</si>
  <si>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</si>
  <si>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</si>
  <si>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</si>
  <si>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</si>
  <si>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</si>
  <si>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</si>
  <si>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</si>
  <si>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</si>
  <si>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</si>
  <si>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</si>
  <si>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</si>
  <si>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</si>
  <si>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</si>
  <si>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</si>
  <si>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</si>
  <si>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</si>
  <si>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</si>
  <si>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</si>
  <si>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</si>
  <si>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</si>
  <si>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</si>
  <si>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</si>
  <si>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</si>
  <si>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</si>
  <si>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</si>
  <si>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</si>
  <si>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</si>
  <si>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</si>
  <si>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</si>
  <si>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</si>
  <si>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</si>
  <si>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</si>
  <si>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</si>
  <si>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</si>
  <si>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</si>
  <si>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</si>
  <si>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</si>
  <si>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</si>
  <si>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</si>
  <si>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</si>
  <si>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</si>
  <si>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</si>
  <si>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</si>
  <si>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</si>
  <si>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</si>
  <si>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</si>
  <si>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</si>
  <si>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</si>
  <si>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</si>
  <si>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</si>
  <si>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</si>
  <si>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</si>
  <si>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</si>
  <si>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</si>
  <si>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</si>
  <si>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</si>
  <si>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</si>
  <si>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</si>
  <si>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</si>
  <si>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</si>
  <si>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</si>
  <si>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</si>
  <si>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</si>
  <si>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</si>
  <si>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</si>
  <si>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</si>
  <si>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</si>
  <si>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</si>
  <si>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</si>
  <si>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</si>
  <si>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</si>
  <si>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</si>
  <si>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</si>
  <si>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</si>
  <si>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</si>
  <si>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</si>
  <si>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</si>
  <si>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</si>
  <si>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</si>
  <si>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</si>
  <si>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</si>
  <si>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</si>
  <si>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</si>
  <si>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</si>
  <si>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</si>
  <si>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</si>
  <si>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</si>
  <si>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</si>
  <si>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</si>
  <si>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</si>
  <si>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</si>
  <si>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</si>
  <si>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</si>
  <si>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</si>
  <si>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</si>
  <si>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</si>
  <si>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</si>
  <si>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</si>
  <si>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</si>
  <si>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</si>
  <si>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</si>
  <si>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</si>
  <si>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</si>
  <si>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</si>
  <si>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</si>
  <si>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</si>
  <si>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</si>
  <si>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</si>
  <si>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</si>
  <si>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</si>
  <si>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</si>
  <si>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</si>
  <si>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</si>
  <si>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</si>
  <si>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</si>
  <si>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</si>
  <si>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</si>
  <si>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</si>
  <si>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</si>
  <si>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</si>
  <si>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</si>
  <si>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</si>
  <si>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</si>
  <si>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</si>
  <si>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</si>
  <si>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</si>
  <si>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</si>
  <si>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</si>
  <si>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</si>
  <si>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</si>
  <si>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</si>
  <si>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</si>
  <si>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</si>
  <si>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</si>
  <si>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</si>
  <si>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</si>
  <si>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</si>
  <si>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</si>
  <si>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</si>
  <si>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</si>
  <si>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</si>
  <si>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</si>
  <si>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</si>
  <si>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</si>
  <si>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</si>
  <si>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</si>
  <si>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</si>
  <si>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</si>
  <si>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</si>
  <si>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</si>
  <si>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</si>
  <si>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</si>
  <si>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</si>
  <si>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</si>
  <si>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</si>
  <si>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</si>
  <si>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</si>
  <si>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</si>
  <si>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</si>
  <si>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</si>
  <si>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</si>
  <si>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</si>
  <si>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</si>
  <si>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</si>
  <si>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</si>
  <si>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</si>
  <si>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</si>
  <si>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</si>
  <si>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</si>
  <si>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</si>
  <si>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</si>
  <si>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</si>
  <si>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</si>
  <si>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</si>
  <si>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</si>
  <si>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</si>
  <si>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</si>
  <si>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</si>
  <si>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</si>
  <si>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</si>
  <si>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</si>
  <si>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</si>
  <si>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</si>
  <si>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</si>
  <si>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</si>
  <si>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</si>
  <si>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</si>
  <si>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</si>
  <si>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</si>
  <si>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</si>
  <si>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</si>
  <si>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</si>
  <si>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</si>
  <si>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</si>
  <si>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</si>
  <si>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</si>
  <si>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</si>
  <si>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</si>
  <si>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</si>
  <si>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</si>
  <si>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</si>
  <si>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</si>
  <si>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</si>
  <si>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</si>
  <si>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</si>
  <si>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</si>
  <si>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</si>
  <si>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</si>
  <si>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</si>
  <si>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</si>
  <si>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</si>
  <si>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</si>
  <si>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</si>
  <si>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</si>
  <si>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</si>
  <si>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</si>
  <si>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</si>
  <si>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</si>
  <si>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</si>
  <si>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</si>
  <si>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</si>
  <si>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</si>
  <si>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</si>
  <si>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</si>
  <si>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</si>
  <si>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</si>
  <si>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</si>
  <si>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</si>
  <si>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</si>
  <si>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</si>
  <si>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</si>
  <si>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</si>
  <si>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</si>
  <si>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</si>
  <si>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</si>
  <si>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</si>
  <si>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</si>
  <si>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</si>
  <si>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</si>
  <si>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</si>
  <si>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</si>
  <si>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</si>
  <si>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</si>
  <si>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</si>
  <si>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</si>
  <si>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</si>
  <si>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</si>
  <si>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</si>
  <si>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</si>
  <si>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</si>
  <si>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</si>
  <si>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</si>
  <si>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</si>
  <si>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</si>
  <si>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</si>
  <si>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</si>
  <si>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</si>
  <si>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</si>
  <si>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</si>
  <si>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</si>
  <si>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</si>
  <si>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</si>
  <si>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</si>
  <si>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</si>
  <si>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</si>
  <si>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</si>
  <si>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</si>
  <si>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</si>
  <si>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</si>
  <si>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</si>
  <si>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</si>
  <si>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</si>
  <si>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</si>
  <si>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</si>
  <si>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</si>
  <si>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</si>
  <si>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</si>
  <si>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</si>
  <si>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</si>
  <si>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</si>
  <si>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</si>
  <si>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</si>
  <si>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</si>
  <si>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</si>
  <si>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</si>
  <si>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</si>
  <si>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</si>
  <si>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</si>
  <si>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</si>
  <si>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</si>
  <si>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</si>
  <si>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</si>
  <si>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</si>
  <si>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</si>
  <si>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</si>
  <si>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</si>
  <si>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</si>
  <si>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</si>
  <si>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</si>
  <si>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</si>
  <si>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</si>
  <si>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</si>
  <si>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</si>
  <si>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</si>
  <si>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</si>
  <si>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</si>
  <si>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</si>
  <si>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</si>
  <si>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</si>
  <si>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</si>
  <si>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</si>
  <si>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</si>
  <si>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</si>
  <si>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</si>
  <si>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</si>
  <si>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</si>
  <si>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</si>
  <si>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</si>
  <si>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</si>
  <si>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</si>
  <si>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</si>
  <si>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</si>
  <si>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</si>
  <si>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</si>
  <si>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</si>
  <si>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</si>
  <si>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</si>
  <si>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</si>
  <si>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</si>
  <si>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</si>
  <si>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</si>
  <si>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</si>
  <si>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</si>
  <si>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</si>
  <si>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</si>
  <si>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</si>
  <si>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</si>
  <si>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</si>
  <si>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</si>
  <si>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</si>
  <si>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</si>
  <si>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</si>
  <si>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</si>
  <si>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</si>
  <si>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</si>
  <si>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</si>
  <si>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</si>
  <si>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</si>
  <si>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</si>
  <si>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</si>
  <si>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</si>
  <si>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</si>
  <si>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</si>
  <si>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</si>
  <si>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</si>
  <si>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</si>
  <si>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</si>
  <si>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</si>
  <si>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</si>
  <si>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</si>
  <si>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</si>
  <si>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</si>
  <si>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</si>
  <si>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</si>
  <si>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</si>
  <si>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</si>
  <si>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</si>
  <si>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</si>
  <si>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</si>
  <si>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</si>
  <si>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</si>
  <si>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</si>
  <si>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</si>
  <si>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</si>
  <si>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</si>
  <si>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</si>
  <si>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</si>
  <si>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</si>
  <si>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</si>
  <si>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</si>
  <si>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</si>
  <si>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</si>
  <si>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</si>
  <si>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</si>
  <si>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</si>
  <si>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</si>
  <si>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</si>
  <si>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</si>
  <si>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</si>
  <si>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</si>
  <si>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</si>
  <si>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</si>
  <si>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</si>
  <si>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</si>
  <si>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</si>
  <si>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</si>
  <si>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</si>
  <si>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</si>
  <si>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</si>
  <si>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</si>
  <si>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</si>
  <si>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</si>
  <si>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</si>
  <si>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</si>
  <si>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</si>
  <si>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</si>
  <si>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</si>
  <si>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</si>
  <si>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</si>
  <si>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</si>
  <si>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</si>
  <si>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</si>
  <si>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</si>
  <si>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</si>
  <si>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</si>
  <si>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</si>
  <si>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</si>
  <si>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</si>
  <si>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</si>
  <si>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</si>
  <si>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</si>
  <si>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</si>
  <si>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</si>
  <si>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</si>
  <si>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</si>
  <si>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</si>
  <si>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</si>
  <si>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</si>
  <si>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</si>
  <si>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</si>
  <si>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</si>
  <si>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</si>
  <si>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</si>
  <si>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</si>
  <si>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</si>
  <si>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</si>
  <si>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</si>
  <si>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</si>
  <si>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</si>
  <si>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</si>
  <si>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</si>
  <si>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</si>
  <si>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</si>
  <si>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</si>
  <si>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</si>
  <si>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</si>
  <si>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</si>
  <si>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</si>
  <si>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</si>
  <si>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</si>
  <si>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</si>
  <si>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</si>
  <si>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</si>
  <si>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</si>
  <si>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</si>
  <si>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</si>
  <si>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</si>
  <si>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</si>
  <si>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</si>
  <si>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</si>
  <si>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</si>
  <si>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</si>
  <si>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</si>
  <si>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</si>
  <si>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</si>
  <si>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</si>
  <si>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</si>
  <si>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</si>
  <si>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</si>
  <si>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</si>
  <si>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</si>
  <si>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</si>
  <si>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</si>
  <si>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</si>
  <si>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</si>
  <si>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</si>
  <si>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</si>
  <si>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</si>
  <si>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</si>
  <si>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</si>
  <si>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</si>
  <si>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</si>
  <si>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</si>
  <si>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</si>
  <si>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</si>
  <si>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</si>
  <si>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</si>
  <si>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</si>
  <si>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</si>
  <si>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</si>
  <si>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</si>
  <si>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</si>
  <si>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</si>
  <si>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</si>
  <si>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</si>
  <si>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</si>
  <si>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</si>
  <si>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</si>
  <si>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</si>
  <si>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</si>
  <si>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</si>
  <si>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</si>
  <si>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</si>
  <si>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</si>
  <si>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</si>
  <si>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</si>
  <si>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</si>
  <si>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</si>
  <si>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</si>
  <si>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</si>
  <si>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</si>
  <si>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</si>
  <si>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</si>
  <si>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</si>
  <si>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</si>
  <si>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</si>
  <si>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</si>
  <si>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</si>
  <si>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</si>
  <si>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</si>
  <si>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</si>
  <si>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</si>
  <si>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</si>
  <si>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</si>
  <si>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</si>
  <si>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</si>
  <si>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</si>
  <si>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</si>
  <si>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</si>
  <si>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</si>
  <si>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</si>
  <si>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</si>
  <si>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</si>
  <si>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</si>
  <si>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</si>
  <si>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</si>
  <si>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</si>
  <si>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</si>
  <si>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</si>
  <si>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</si>
  <si>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</si>
  <si>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</si>
  <si>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</si>
  <si>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</si>
  <si>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</si>
  <si>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</si>
  <si>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</si>
  <si>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</si>
  <si>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</si>
  <si>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</si>
  <si>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</si>
  <si>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</si>
  <si>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</si>
  <si>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</si>
  <si>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</si>
  <si>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</si>
  <si>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</si>
  <si>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</si>
  <si>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</si>
  <si>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</si>
  <si>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</si>
  <si>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</si>
  <si>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</si>
  <si>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</si>
  <si>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</si>
  <si>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</si>
  <si>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</si>
  <si>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</si>
  <si>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</si>
  <si>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</si>
  <si>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</si>
  <si>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</si>
  <si>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</si>
  <si>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</si>
  <si>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</si>
  <si>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</si>
  <si>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</si>
  <si>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</si>
  <si>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</si>
  <si>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</si>
  <si>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</si>
  <si>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</si>
  <si>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</si>
  <si>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</si>
  <si>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</si>
  <si>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</si>
  <si>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</si>
  <si>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</si>
  <si>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</si>
  <si>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</si>
  <si>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</si>
  <si>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</si>
  <si>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</si>
  <si>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</si>
  <si>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</si>
  <si>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</si>
  <si>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</si>
  <si>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</si>
  <si>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</si>
  <si>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</si>
  <si>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</si>
  <si>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</si>
  <si>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</si>
  <si>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</si>
  <si>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</si>
  <si>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</si>
  <si>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</si>
  <si>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</si>
  <si>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</si>
  <si>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</si>
  <si>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</si>
  <si>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</si>
  <si>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</si>
  <si>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</si>
  <si>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</si>
  <si>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</si>
  <si>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</si>
  <si>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</si>
  <si>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</si>
  <si>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</si>
  <si>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</si>
  <si>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</si>
  <si>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</si>
  <si>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</si>
  <si>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</si>
  <si>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</si>
  <si>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</si>
  <si>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</si>
  <si>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</si>
  <si>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</si>
  <si>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</si>
  <si>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</si>
  <si>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</si>
  <si>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</si>
  <si>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</si>
  <si>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</si>
  <si>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</si>
  <si>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</si>
  <si>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</si>
  <si>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</si>
  <si>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</si>
  <si>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</si>
  <si>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</si>
  <si>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</si>
  <si>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</si>
  <si>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</si>
  <si>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</si>
  <si>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</si>
  <si>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</si>
  <si>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</si>
  <si>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</si>
  <si>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</si>
  <si>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</si>
  <si>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</si>
  <si>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</si>
  <si>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</si>
  <si>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</si>
  <si>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</si>
  <si>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</si>
  <si>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</si>
  <si>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</si>
  <si>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</si>
  <si>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</si>
  <si>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</si>
  <si>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</si>
  <si>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</si>
  <si>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</si>
  <si>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</si>
  <si>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</si>
  <si>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</si>
  <si>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</si>
  <si>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</si>
  <si>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</si>
  <si>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</si>
  <si>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</si>
  <si>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</si>
  <si>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</si>
  <si>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</si>
  <si>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</si>
  <si>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</si>
  <si>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</si>
  <si>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</si>
  <si>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</si>
  <si>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</si>
  <si>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</si>
  <si>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</si>
  <si>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</si>
  <si>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</si>
  <si>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</si>
  <si>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</si>
  <si>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</si>
  <si>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</si>
  <si>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</si>
  <si>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</si>
  <si>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</si>
  <si>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</si>
  <si>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</si>
  <si>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</si>
  <si>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</si>
  <si>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</si>
  <si>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</si>
  <si>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</si>
  <si>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</si>
  <si>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</si>
  <si>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</si>
  <si>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</si>
  <si>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</si>
  <si>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</si>
  <si>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</si>
  <si>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</si>
  <si>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</si>
  <si>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</si>
  <si>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</si>
  <si>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</si>
  <si>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</si>
  <si>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</si>
  <si>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</si>
  <si>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</si>
  <si>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</si>
  <si>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</si>
  <si>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</si>
  <si>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</si>
  <si>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</si>
  <si>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</si>
  <si>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</si>
  <si>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</si>
  <si>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</si>
  <si>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</si>
  <si>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</si>
  <si>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</si>
  <si>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</si>
  <si>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</si>
  <si>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</si>
  <si>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</si>
  <si>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</si>
  <si>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</si>
  <si>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</si>
  <si>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</si>
  <si>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</si>
  <si>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</si>
  <si>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</si>
  <si>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</si>
  <si>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</si>
  <si>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</si>
  <si>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</si>
  <si>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</si>
  <si>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</si>
  <si>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</si>
  <si>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</si>
  <si>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</si>
  <si>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</si>
  <si>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</si>
  <si>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</si>
  <si>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</si>
  <si>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</si>
  <si>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</si>
  <si>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</si>
  <si>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</si>
  <si>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</si>
  <si>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</si>
  <si>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</si>
  <si>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</si>
  <si>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</si>
  <si>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</si>
  <si>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</si>
  <si>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</si>
  <si>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</si>
  <si>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</si>
  <si>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</si>
  <si>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</si>
  <si>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</si>
  <si>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</si>
  <si>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</si>
  <si>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</si>
  <si>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</si>
  <si>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</si>
  <si>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</si>
  <si>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</si>
  <si>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</si>
  <si>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</si>
  <si>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</si>
  <si>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</si>
  <si>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</si>
  <si>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</si>
  <si>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</si>
  <si>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</si>
  <si>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</si>
  <si>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</si>
  <si>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</si>
  <si>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</si>
  <si>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</si>
  <si>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</si>
  <si>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</si>
  <si>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</si>
  <si>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</si>
  <si>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</si>
  <si>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</si>
  <si>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</si>
  <si>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</si>
  <si>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</si>
  <si>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</si>
  <si>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</si>
  <si>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</si>
  <si>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</si>
  <si>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</si>
  <si>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</si>
  <si>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</si>
  <si>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</si>
  <si>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</si>
  <si>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</si>
  <si>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</si>
  <si>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</si>
  <si>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</si>
  <si>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</si>
  <si>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</si>
  <si>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</si>
  <si>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</si>
  <si>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</si>
  <si>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</si>
  <si>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</si>
  <si>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</si>
  <si>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</si>
  <si>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</si>
  <si>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</si>
  <si>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</si>
  <si>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</si>
  <si>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</si>
  <si>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</si>
  <si>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</si>
  <si>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</si>
  <si>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</si>
  <si>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</si>
  <si>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</si>
  <si>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</si>
  <si>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</si>
  <si>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</si>
  <si>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</si>
  <si>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</si>
  <si>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</si>
  <si>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</si>
  <si>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</si>
  <si>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</si>
  <si>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</si>
  <si>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</si>
  <si>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</si>
  <si>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</si>
  <si>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</si>
  <si>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</si>
  <si>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</si>
  <si>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</si>
  <si>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</si>
  <si>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</si>
  <si>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</si>
  <si>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</si>
  <si>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</si>
  <si>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</si>
  <si>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</si>
  <si>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</si>
  <si>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</si>
  <si>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</si>
  <si>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</si>
  <si>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</si>
  <si>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</si>
  <si>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</si>
  <si>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</si>
  <si>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</si>
  <si>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</si>
  <si>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</si>
  <si>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</si>
  <si>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</si>
  <si>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</si>
  <si>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</si>
  <si>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</si>
  <si>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</si>
  <si>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</si>
  <si>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</si>
  <si>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</si>
  <si>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</si>
  <si>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</si>
  <si>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</si>
  <si>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</si>
  <si>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</si>
  <si>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</si>
  <si>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</si>
  <si>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</si>
  <si>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</si>
  <si>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</si>
  <si>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</si>
  <si>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</si>
  <si>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</si>
  <si>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</si>
  <si>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</si>
  <si>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</si>
  <si>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</si>
  <si>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</si>
  <si>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</si>
  <si>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</si>
  <si>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</si>
  <si>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</si>
  <si>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</si>
  <si>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</si>
  <si>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</si>
  <si>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</si>
  <si>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</si>
  <si>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</si>
  <si>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</si>
  <si>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</si>
  <si>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</si>
  <si>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</si>
  <si>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</si>
  <si>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</si>
  <si>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</si>
  <si>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</si>
  <si>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</si>
  <si>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</si>
  <si>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</si>
  <si>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</si>
  <si>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</si>
  <si>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</si>
  <si>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</si>
  <si>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</si>
  <si>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</si>
  <si>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</si>
  <si>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</si>
  <si>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</si>
  <si>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</si>
  <si>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</si>
  <si>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</si>
  <si>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</si>
  <si>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</si>
  <si>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</si>
  <si>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</si>
  <si>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</si>
  <si>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</si>
  <si>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</si>
  <si>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</si>
  <si>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</si>
  <si>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</si>
  <si>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</si>
  <si>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</si>
  <si>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</si>
  <si>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</si>
  <si>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</si>
  <si>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</si>
  <si>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</si>
  <si>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</si>
  <si>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</si>
  <si>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</si>
  <si>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</si>
  <si>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</si>
  <si>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</si>
  <si>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</si>
  <si>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</si>
  <si>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</si>
  <si>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</si>
  <si>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</si>
  <si>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</si>
  <si>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</si>
  <si>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</si>
  <si>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</si>
  <si>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</si>
  <si>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</si>
  <si>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</si>
  <si>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</si>
  <si>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</si>
  <si>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</si>
  <si>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</si>
  <si>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</si>
  <si>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</si>
  <si>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</si>
  <si>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</si>
  <si>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</si>
  <si>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</si>
  <si>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</si>
  <si>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</si>
  <si>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</si>
  <si>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</si>
  <si>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</si>
  <si>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</si>
  <si>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</si>
  <si>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</si>
  <si>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</si>
  <si>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</si>
  <si>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</si>
  <si>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</si>
  <si>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</si>
  <si>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</si>
  <si>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</si>
  <si>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</si>
  <si>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</si>
  <si>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</si>
  <si>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</si>
  <si>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</si>
  <si>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</si>
  <si>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</si>
  <si>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</si>
  <si>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</si>
  <si>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</si>
  <si>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</si>
  <si>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</si>
  <si>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</si>
  <si>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</si>
  <si>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</si>
  <si>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</si>
  <si>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</si>
  <si>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</si>
  <si>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</si>
  <si>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</si>
  <si>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</si>
  <si>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</si>
  <si>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</si>
  <si>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</si>
  <si>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</si>
  <si>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</si>
  <si>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</si>
  <si>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</si>
  <si>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</si>
  <si>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</si>
  <si>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</si>
  <si>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</si>
  <si>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</si>
  <si>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</si>
  <si>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</si>
  <si>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</si>
  <si>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</si>
  <si>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</si>
  <si>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</si>
  <si>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</si>
  <si>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</si>
  <si>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</si>
  <si>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</si>
  <si>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</si>
  <si>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</si>
  <si>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</si>
  <si>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</si>
  <si>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</si>
  <si>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</si>
  <si>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</si>
  <si>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</si>
  <si>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</si>
  <si>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</si>
  <si>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</si>
  <si>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</si>
  <si>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</si>
  <si>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</si>
  <si>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</si>
  <si>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</si>
  <si>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</si>
  <si>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</si>
  <si>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</si>
  <si>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</si>
  <si>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</si>
  <si>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</si>
  <si>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</si>
  <si>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</si>
  <si>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</si>
  <si>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</si>
  <si>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</si>
  <si>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</si>
  <si>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</si>
  <si>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</si>
  <si>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</si>
  <si>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</si>
  <si>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</si>
  <si>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</si>
  <si>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</si>
  <si>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</si>
  <si>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</si>
  <si>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</si>
  <si>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</si>
  <si>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</si>
  <si>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</si>
  <si>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</si>
  <si>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</si>
  <si>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</si>
  <si>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</si>
  <si>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</si>
  <si>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</si>
  <si>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</si>
  <si>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</si>
  <si>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</si>
  <si>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</si>
  <si>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</si>
  <si>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</si>
  <si>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</si>
  <si>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</si>
  <si>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</si>
  <si>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</si>
  <si>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</si>
  <si>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</si>
  <si>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</si>
  <si>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</si>
  <si>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</si>
  <si>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</si>
  <si>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</si>
  <si>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</si>
  <si>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</si>
  <si>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</si>
  <si>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</si>
  <si>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</si>
  <si>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</si>
  <si>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</si>
  <si>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</si>
  <si>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</si>
  <si>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</si>
  <si>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</si>
  <si>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</si>
  <si>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</si>
  <si>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</si>
  <si>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</si>
  <si>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</si>
  <si>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</si>
  <si>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</si>
  <si>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</si>
  <si>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</si>
  <si>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</si>
  <si>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</si>
  <si>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</si>
  <si>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</si>
  <si>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</si>
  <si>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</si>
  <si>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</si>
  <si>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</si>
  <si>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</si>
  <si>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</si>
  <si>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</si>
  <si>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</si>
  <si>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</si>
  <si>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</si>
  <si>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</si>
  <si>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</si>
  <si>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</si>
  <si>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</si>
  <si>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</si>
  <si>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</si>
  <si>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</si>
  <si>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</si>
  <si>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</si>
  <si>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</si>
  <si>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</si>
  <si>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</si>
  <si>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</si>
  <si>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</si>
  <si>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</si>
  <si>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</si>
  <si>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</si>
  <si>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</si>
  <si>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</si>
  <si>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</si>
  <si>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</si>
  <si>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</si>
  <si>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</si>
  <si>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</si>
  <si>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</si>
  <si>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</si>
  <si>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</si>
  <si>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</si>
  <si>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</si>
  <si>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</si>
  <si>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</si>
  <si>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</si>
  <si>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</si>
  <si>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</si>
  <si>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</si>
  <si>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</si>
  <si>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</si>
  <si>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</si>
  <si>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</si>
  <si>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</si>
  <si>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</si>
  <si>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</si>
  <si>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</si>
  <si>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</si>
  <si>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</si>
  <si>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</si>
  <si>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</si>
  <si>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</si>
  <si>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</si>
  <si>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</si>
  <si>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</si>
  <si>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</si>
  <si>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</si>
  <si>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</si>
  <si>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</si>
  <si>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</si>
  <si>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</si>
  <si>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</si>
  <si>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</si>
  <si>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</si>
  <si>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</si>
  <si>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</si>
  <si>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</si>
  <si>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</si>
  <si>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</si>
  <si>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</si>
  <si>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</si>
  <si>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</si>
  <si>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</si>
  <si>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</si>
  <si>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</si>
  <si>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</si>
  <si>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</si>
  <si>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</si>
  <si>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</si>
  <si>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</si>
  <si>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</si>
  <si>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</si>
  <si>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</si>
  <si>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</si>
  <si>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</si>
  <si>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</si>
  <si>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</si>
  <si>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</si>
  <si>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</si>
  <si>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</si>
  <si>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</si>
  <si>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</si>
  <si>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</si>
  <si>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</si>
  <si>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</si>
  <si>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</si>
  <si>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</si>
  <si>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</si>
  <si>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</si>
  <si>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</si>
  <si>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</si>
  <si>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</si>
  <si>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</si>
  <si>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</si>
  <si>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</si>
  <si>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</si>
  <si>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</si>
  <si>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</si>
  <si>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</si>
  <si>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</si>
  <si>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</si>
  <si>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</si>
  <si>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</si>
  <si>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</si>
  <si>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</si>
  <si>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</si>
  <si>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</si>
  <si>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</si>
  <si>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</si>
  <si>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</si>
  <si>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</si>
  <si>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</si>
  <si>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</si>
  <si>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</si>
  <si>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</si>
  <si>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</si>
  <si>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</si>
  <si>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</si>
  <si>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</si>
  <si>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</si>
  <si>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</si>
  <si>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</si>
  <si>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</si>
  <si>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</si>
  <si>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</si>
  <si>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</si>
  <si>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</si>
  <si>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</si>
  <si>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</si>
  <si>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</si>
  <si>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</si>
  <si>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</si>
  <si>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</si>
  <si>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</si>
  <si>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</si>
  <si>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</si>
  <si>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</si>
  <si>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</si>
  <si>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</si>
  <si>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</si>
  <si>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</si>
  <si>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</si>
  <si>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</si>
  <si>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</si>
  <si>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</si>
  <si>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</si>
  <si>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</si>
  <si>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</si>
  <si>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</si>
  <si>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</si>
  <si>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</si>
  <si>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</si>
  <si>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</si>
  <si>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</si>
  <si>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</si>
  <si>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</si>
  <si>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</si>
  <si>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</si>
  <si>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</si>
  <si>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</si>
  <si>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</si>
  <si>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</si>
  <si>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</si>
  <si>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</si>
  <si>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</si>
  <si>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</si>
  <si>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</si>
  <si>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</si>
  <si>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</si>
  <si>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</si>
  <si>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</si>
  <si>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</si>
  <si>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</si>
  <si>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</si>
  <si>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</si>
  <si>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</si>
  <si>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</si>
  <si>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</si>
  <si>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</si>
  <si>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</si>
  <si>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</si>
  <si>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</si>
  <si>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</si>
  <si>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</si>
  <si>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</si>
  <si>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</si>
  <si>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</si>
  <si>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</si>
  <si>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</si>
  <si>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</si>
  <si>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</si>
  <si>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</si>
  <si>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</si>
  <si>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</si>
  <si>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</si>
  <si>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</si>
  <si>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</si>
  <si>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</si>
  <si>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</si>
  <si>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</si>
  <si>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</si>
  <si>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</si>
  <si>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</si>
  <si>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</si>
  <si>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</si>
  <si>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</si>
  <si>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</si>
  <si>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</si>
  <si>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</si>
  <si>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</si>
  <si>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</si>
  <si>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</si>
  <si>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</si>
  <si>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</si>
  <si>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</si>
  <si>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</si>
  <si>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</si>
  <si>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</si>
  <si>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</si>
  <si>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</si>
  <si>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</si>
  <si>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</si>
  <si>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</si>
  <si>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</si>
  <si>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</si>
  <si>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</si>
  <si>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</si>
  <si>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</si>
  <si>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</si>
  <si>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</si>
  <si>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</si>
  <si>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</si>
  <si>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</si>
  <si>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</si>
  <si>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</si>
  <si>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</si>
  <si>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</si>
  <si>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</si>
  <si>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</si>
  <si>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</si>
  <si>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</si>
  <si>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</si>
  <si>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</si>
  <si>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</si>
  <si>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</si>
  <si>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</si>
  <si>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</si>
  <si>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</si>
  <si>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</si>
  <si>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</si>
  <si>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</si>
  <si>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</si>
  <si>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</si>
  <si>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</si>
  <si>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</si>
  <si>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</si>
  <si>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</si>
  <si>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</si>
  <si>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</si>
  <si>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</si>
  <si>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</si>
  <si>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</si>
  <si>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</si>
  <si>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</si>
  <si>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</si>
  <si>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</si>
  <si>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</si>
  <si>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</si>
  <si>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</si>
  <si>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</si>
  <si>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</si>
  <si>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</si>
  <si>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</si>
  <si>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</si>
  <si>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</si>
  <si>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</si>
  <si>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</si>
  <si>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</si>
  <si>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</si>
  <si>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</si>
  <si>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</si>
  <si>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</si>
  <si>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</si>
  <si>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</si>
  <si>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</si>
  <si>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</si>
  <si>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</si>
  <si>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</si>
  <si>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</si>
  <si>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</si>
  <si>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</si>
  <si>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</si>
  <si>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</si>
  <si>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</si>
  <si>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</si>
  <si>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</si>
  <si>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</si>
  <si>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</si>
  <si>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</si>
  <si>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</si>
  <si>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</si>
  <si>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</si>
  <si>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</si>
  <si>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</si>
  <si>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</si>
  <si>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</si>
  <si>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</si>
  <si>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</si>
  <si>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</si>
  <si>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</si>
  <si>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</si>
  <si>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</si>
  <si>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</si>
  <si>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</si>
  <si>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</si>
  <si>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</si>
  <si>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</si>
  <si>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</si>
  <si>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</si>
  <si>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</si>
  <si>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</si>
  <si>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</si>
  <si>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</si>
  <si>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</si>
  <si>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</si>
  <si>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</si>
  <si>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</si>
  <si>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</si>
  <si>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</si>
  <si>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</si>
  <si>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</si>
  <si>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</si>
  <si>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</si>
  <si>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</si>
  <si>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</si>
  <si>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</si>
  <si>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</si>
  <si>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</si>
  <si>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</si>
  <si>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</si>
  <si>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</si>
  <si>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</si>
  <si>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</si>
  <si>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</si>
  <si>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</si>
  <si>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</si>
  <si>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</si>
  <si>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</si>
  <si>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</si>
  <si>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</si>
  <si>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</si>
  <si>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</si>
  <si>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</si>
  <si>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</si>
  <si>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</si>
  <si>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</si>
  <si>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</si>
  <si>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</si>
  <si>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</si>
  <si>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</si>
  <si>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</si>
  <si>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</si>
  <si>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</si>
  <si>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</si>
  <si>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</si>
  <si>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</si>
  <si>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</si>
  <si>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</si>
  <si>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</si>
  <si>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</si>
  <si>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</si>
  <si>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</si>
  <si>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</si>
  <si>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</si>
  <si>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</si>
  <si>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</si>
  <si>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</si>
  <si>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</si>
  <si>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</si>
  <si>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</si>
  <si>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</si>
  <si>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</si>
  <si>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</si>
  <si>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</si>
  <si>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</si>
  <si>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</si>
  <si>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</si>
  <si>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</si>
  <si>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</si>
  <si>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</si>
  <si>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</si>
  <si>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</si>
  <si>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</si>
  <si>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</si>
  <si>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</si>
  <si>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</si>
  <si>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</si>
  <si>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</si>
  <si>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</si>
  <si>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</si>
  <si>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</si>
  <si>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</si>
  <si>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</si>
  <si>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</si>
  <si>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</si>
  <si>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</si>
  <si>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</si>
  <si>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</si>
  <si>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</si>
  <si>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</si>
  <si>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</si>
  <si>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</si>
  <si>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</si>
  <si>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</si>
  <si>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</si>
  <si>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</si>
  <si>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</si>
  <si>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</si>
  <si>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</si>
  <si>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</si>
  <si>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</si>
  <si>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</si>
  <si>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</si>
  <si>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</si>
  <si>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</si>
  <si>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</si>
  <si>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</si>
  <si>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</si>
  <si>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</si>
  <si>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</si>
  <si>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</si>
  <si>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</si>
  <si>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</si>
  <si>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</si>
  <si>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</si>
  <si>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</si>
  <si>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</si>
  <si>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</si>
  <si>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</si>
  <si>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</si>
  <si>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</si>
  <si>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</si>
  <si>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</si>
  <si>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</si>
  <si>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</si>
  <si>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</si>
  <si>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</si>
  <si>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</si>
  <si>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</si>
  <si>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</si>
  <si>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</si>
  <si>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</si>
  <si>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</si>
  <si>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</si>
  <si>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</si>
  <si>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</si>
  <si>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</si>
  <si>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</si>
  <si>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</si>
  <si>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</si>
  <si>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</si>
  <si>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</si>
  <si>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</si>
  <si>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</si>
  <si>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</si>
  <si>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</si>
  <si>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</si>
  <si>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</si>
  <si>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</si>
  <si>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</si>
  <si>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</si>
  <si>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</si>
  <si>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</si>
  <si>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</si>
  <si>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</si>
  <si>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</si>
  <si>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</si>
  <si>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</si>
  <si>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</si>
  <si>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</si>
  <si>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</si>
  <si>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</si>
  <si>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</si>
  <si>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</si>
  <si>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</si>
  <si>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</si>
  <si>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</si>
  <si>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</si>
  <si>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</si>
  <si>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</si>
  <si>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</si>
  <si>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</si>
  <si>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</si>
  <si>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</si>
  <si>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</si>
  <si>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</si>
  <si>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</si>
  <si>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</si>
  <si>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</si>
  <si>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</si>
  <si>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</si>
  <si>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</si>
  <si>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</si>
  <si>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</si>
  <si>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</si>
  <si>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</si>
  <si>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</si>
  <si>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</si>
  <si>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</si>
  <si>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</si>
  <si>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</si>
  <si>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</si>
  <si>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</si>
  <si>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</si>
  <si>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</si>
  <si>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</si>
  <si>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</si>
  <si>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</si>
  <si>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</si>
  <si>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</si>
  <si>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</si>
  <si>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</si>
  <si>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</si>
  <si>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</si>
  <si>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</si>
  <si>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</si>
  <si>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</si>
  <si>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</si>
  <si>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</si>
  <si>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</si>
  <si>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</si>
  <si>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</si>
  <si>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</si>
  <si>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</si>
  <si>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</si>
  <si>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</si>
  <si>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</si>
  <si>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</si>
  <si>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</si>
  <si>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</si>
  <si>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</si>
  <si>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</si>
  <si>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</si>
  <si>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</si>
  <si>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</si>
  <si>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</si>
  <si>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</si>
  <si>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</si>
  <si>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</si>
  <si>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</si>
  <si>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</si>
  <si>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</si>
  <si>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</si>
  <si>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</si>
  <si>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</si>
  <si>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</si>
  <si>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</si>
  <si>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</si>
  <si>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</si>
  <si>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</si>
  <si>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</si>
  <si>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</si>
  <si>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</si>
  <si>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</si>
  <si>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</si>
  <si>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</si>
  <si>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</si>
  <si>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</si>
  <si>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</si>
  <si>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</si>
  <si>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</si>
  <si>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</si>
  <si>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</si>
  <si>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</si>
  <si>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</si>
  <si>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</si>
  <si>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</si>
  <si>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</si>
  <si>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</si>
  <si>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</si>
  <si>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</si>
  <si>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</si>
  <si>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</si>
  <si>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</si>
  <si>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</si>
  <si>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</si>
  <si>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</si>
  <si>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</si>
  <si>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</si>
  <si>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</si>
  <si>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</si>
  <si>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</si>
  <si>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</si>
  <si>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</si>
  <si>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</si>
  <si>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</si>
  <si>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</si>
  <si>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</si>
  <si>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</si>
  <si>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</si>
  <si>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</si>
  <si>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</si>
  <si>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</si>
  <si>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</si>
  <si>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</si>
  <si>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</si>
  <si>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</si>
  <si>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</si>
  <si>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</si>
  <si>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</si>
  <si>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</si>
  <si>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</si>
  <si>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</si>
  <si>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</si>
  <si>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</si>
  <si>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</si>
  <si>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</si>
  <si>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</si>
  <si>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</si>
  <si>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</si>
  <si>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</si>
  <si>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</si>
  <si>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</si>
  <si>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</si>
  <si>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</si>
  <si>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</si>
  <si>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</si>
  <si>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</si>
  <si>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</si>
  <si>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</si>
  <si>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</si>
  <si>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</si>
  <si>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</si>
  <si>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</si>
  <si>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</si>
  <si>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</si>
  <si>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</si>
  <si>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</si>
  <si>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</si>
  <si>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</si>
  <si>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</si>
  <si>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</si>
  <si>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</si>
  <si>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</si>
  <si>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</si>
  <si>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</si>
  <si>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</si>
  <si>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</si>
  <si>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</si>
  <si>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</si>
  <si>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</si>
  <si>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</si>
  <si>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</si>
  <si>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</si>
  <si>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</si>
  <si>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</si>
  <si>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</si>
  <si>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</si>
  <si>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</si>
  <si>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</si>
  <si>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</si>
  <si>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</si>
  <si>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</si>
  <si>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</si>
  <si>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</si>
  <si>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</si>
  <si>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</si>
  <si>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</si>
  <si>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</si>
  <si>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</si>
  <si>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</si>
  <si>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</si>
  <si>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</si>
  <si>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</si>
  <si>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</si>
  <si>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</si>
  <si>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</si>
  <si>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</si>
  <si>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</si>
  <si>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</si>
  <si>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</si>
  <si>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</si>
  <si>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</si>
  <si>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</si>
  <si>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</si>
  <si>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</si>
  <si>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</si>
  <si>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</si>
  <si>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</si>
  <si>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</si>
  <si>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</si>
  <si>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</si>
  <si>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</si>
  <si>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</si>
  <si>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</si>
  <si>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</si>
  <si>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</si>
  <si>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</si>
  <si>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</si>
  <si>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</si>
  <si>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</si>
  <si>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</si>
  <si>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</si>
  <si>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</si>
  <si>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</si>
  <si>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</si>
  <si>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</si>
  <si>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</si>
  <si>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</si>
  <si>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</si>
  <si>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</si>
  <si>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</si>
  <si>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</si>
  <si>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</si>
  <si>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</si>
  <si>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</si>
  <si>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</si>
  <si>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</si>
  <si>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</si>
  <si>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</si>
  <si>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</si>
  <si>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</si>
  <si>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</si>
  <si>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</si>
  <si>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</si>
  <si>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</si>
  <si>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</si>
  <si>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</si>
  <si>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</si>
  <si>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</si>
  <si>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</si>
  <si>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</si>
  <si>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</si>
  <si>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</si>
  <si>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</si>
  <si>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</si>
  <si>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</si>
  <si>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</si>
  <si>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</si>
  <si>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</si>
  <si>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</si>
  <si>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</si>
  <si>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</si>
  <si>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</si>
  <si>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</si>
  <si>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</si>
  <si>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</si>
  <si>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</si>
  <si>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</si>
  <si>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</si>
  <si>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</si>
  <si>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</si>
  <si>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</si>
  <si>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</si>
  <si>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</si>
  <si>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</si>
  <si>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</si>
  <si>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</si>
  <si>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</si>
  <si>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</si>
  <si>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</si>
  <si>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</si>
  <si>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</si>
  <si>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</si>
  <si>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</si>
  <si>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</si>
  <si>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</si>
  <si>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</si>
  <si>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</si>
  <si>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</si>
  <si>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</si>
  <si>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</si>
  <si>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</si>
  <si>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</si>
  <si>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</si>
  <si>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</si>
  <si>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</si>
  <si>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</si>
  <si>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</si>
  <si>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</si>
  <si>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</si>
  <si>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</si>
  <si>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</si>
  <si>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</si>
  <si>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</si>
  <si>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</si>
  <si>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</si>
  <si>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</si>
  <si>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</si>
  <si>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</si>
  <si>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</si>
  <si>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</si>
  <si>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</si>
  <si>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</si>
  <si>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</si>
  <si>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</si>
  <si>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</si>
  <si>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</si>
  <si>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</si>
  <si>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</si>
  <si>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</si>
  <si>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</si>
  <si>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</si>
  <si>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</si>
  <si>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</si>
  <si>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</si>
  <si>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</si>
  <si>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</si>
  <si>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</si>
  <si>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</si>
  <si>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</si>
  <si>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</si>
  <si>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</si>
  <si>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</si>
  <si>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</si>
  <si>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</si>
  <si>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</si>
  <si>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</si>
  <si>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</si>
  <si>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</si>
  <si>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</si>
  <si>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</si>
  <si>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</si>
  <si>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</si>
  <si>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</si>
  <si>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</si>
  <si>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</si>
  <si>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</si>
  <si>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</si>
  <si>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</si>
  <si>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</si>
  <si>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</si>
  <si>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</si>
  <si>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</si>
  <si>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</si>
  <si>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</si>
  <si>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</si>
  <si>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</si>
  <si>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</si>
  <si>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</si>
  <si>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</si>
  <si>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</si>
  <si>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</si>
  <si>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</si>
  <si>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</si>
  <si>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</si>
  <si>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</si>
  <si>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</si>
  <si>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</si>
  <si>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</si>
  <si>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</si>
  <si>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</si>
  <si>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</si>
  <si>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</si>
  <si>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</si>
  <si>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</si>
  <si>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</si>
  <si>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</si>
  <si>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</si>
  <si>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</si>
  <si>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</si>
  <si>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</si>
  <si>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</si>
  <si>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</si>
  <si>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</si>
  <si>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</si>
  <si>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</si>
  <si>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</si>
  <si>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</si>
  <si>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</si>
  <si>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</si>
  <si>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</si>
  <si>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</si>
  <si>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</si>
  <si>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</si>
  <si>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</si>
  <si>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</si>
  <si>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</si>
  <si>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</si>
  <si>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</si>
  <si>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</si>
  <si>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</si>
  <si>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</si>
  <si>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</si>
  <si>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</si>
  <si>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</si>
  <si>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</si>
  <si>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</si>
  <si>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</si>
  <si>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</si>
  <si>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</si>
  <si>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</si>
  <si>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</si>
  <si>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</si>
  <si>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</si>
  <si>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</si>
  <si>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</si>
  <si>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</si>
  <si>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</si>
  <si>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</si>
  <si>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</si>
  <si>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</si>
  <si>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</si>
  <si>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</si>
  <si>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</si>
  <si>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</si>
  <si>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</si>
  <si>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</si>
  <si>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</si>
  <si>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</si>
  <si>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</si>
  <si>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</si>
  <si>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</si>
  <si>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</si>
  <si>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</si>
  <si>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</si>
  <si>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</si>
  <si>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</si>
  <si>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</si>
  <si>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</si>
  <si>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</si>
  <si>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</si>
  <si>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</si>
  <si>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</si>
  <si>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</si>
  <si>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</si>
  <si>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</si>
  <si>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</si>
  <si>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</si>
  <si>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</si>
  <si>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</si>
  <si>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</si>
  <si>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</si>
  <si>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</si>
  <si>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</si>
  <si>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</si>
  <si>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</si>
  <si>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</si>
  <si>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</si>
  <si>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</si>
  <si>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</si>
  <si>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</si>
  <si>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</si>
  <si>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</si>
  <si>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</si>
  <si>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</si>
  <si>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</si>
  <si>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</si>
  <si>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</si>
  <si>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</si>
  <si>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</si>
  <si>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</si>
  <si>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</si>
  <si>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</si>
  <si>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</si>
  <si>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</si>
  <si>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</si>
  <si>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</si>
  <si>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</si>
  <si>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</si>
  <si>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</si>
  <si>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</si>
  <si>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</si>
  <si>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</si>
  <si>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</si>
  <si>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</si>
  <si>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</si>
  <si>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</si>
  <si>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</si>
  <si>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</si>
  <si>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</si>
  <si>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</si>
  <si>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</si>
  <si>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</si>
  <si>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</si>
  <si>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</si>
  <si>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</si>
  <si>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</si>
  <si>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</si>
  <si>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</si>
  <si>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</si>
  <si>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</si>
  <si>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</si>
  <si>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</si>
  <si>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</si>
  <si>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</si>
  <si>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</si>
  <si>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</si>
  <si>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</si>
  <si>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</si>
  <si>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</si>
  <si>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</si>
  <si>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</si>
  <si>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</si>
  <si>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</si>
  <si>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</si>
  <si>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</si>
  <si>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</si>
  <si>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</si>
  <si>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</si>
  <si>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</si>
  <si>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</si>
  <si>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</si>
  <si>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</si>
  <si>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</si>
  <si>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</si>
  <si>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</si>
  <si>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</si>
  <si>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</si>
  <si>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</si>
  <si>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</si>
  <si>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</si>
  <si>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</si>
  <si>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</si>
  <si>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</si>
  <si>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</si>
  <si>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</si>
  <si>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</si>
  <si>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</si>
  <si>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</si>
  <si>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</si>
  <si>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</si>
  <si>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</si>
  <si>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</si>
  <si>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</si>
  <si>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</si>
  <si>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</si>
  <si>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</si>
  <si>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</si>
  <si>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</si>
  <si>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</si>
  <si>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</si>
  <si>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</si>
  <si>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</si>
  <si>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</si>
  <si>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</si>
  <si>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</si>
  <si>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</si>
  <si>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</si>
  <si>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</si>
  <si>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</si>
  <si>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</si>
  <si>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</si>
  <si>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</si>
  <si>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</si>
  <si>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</si>
  <si>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</si>
  <si>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</si>
  <si>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</si>
  <si>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</si>
  <si>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</si>
  <si>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</si>
  <si>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</si>
  <si>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</si>
  <si>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</si>
  <si>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</si>
  <si>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</si>
  <si>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</si>
  <si>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</si>
  <si>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</si>
  <si>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</si>
  <si>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</si>
  <si>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</si>
  <si>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</si>
  <si>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</si>
  <si>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</si>
  <si>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</si>
  <si>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</si>
  <si>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</si>
  <si>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</si>
  <si>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</si>
  <si>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</si>
  <si>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</si>
  <si>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</si>
  <si>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</si>
  <si>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</si>
  <si>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</si>
  <si>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</si>
  <si>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</si>
  <si>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</si>
  <si>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</si>
  <si>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</si>
  <si>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</si>
  <si>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</si>
  <si>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</si>
  <si>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</si>
  <si>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</si>
  <si>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</si>
  <si>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</si>
  <si>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</si>
  <si>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</si>
  <si>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</si>
  <si>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</si>
  <si>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</si>
  <si>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</si>
  <si>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</si>
  <si>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</si>
  <si>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</si>
  <si>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</si>
  <si>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</si>
  <si>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</si>
  <si>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</si>
  <si>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</si>
  <si>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</si>
  <si>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</si>
  <si>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</si>
  <si>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</si>
  <si>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</si>
  <si>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</si>
  <si>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</si>
  <si>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</si>
  <si>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</si>
  <si>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</si>
  <si>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</si>
  <si>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</si>
  <si>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</si>
  <si>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</si>
  <si>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</si>
  <si>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</si>
  <si>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</si>
  <si>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</si>
  <si>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</si>
  <si>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</si>
  <si>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</si>
  <si>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</si>
  <si>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</si>
  <si>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</si>
  <si>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</si>
  <si>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</si>
  <si>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</si>
  <si>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</si>
  <si>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</si>
  <si>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</si>
  <si>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</si>
  <si>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</si>
  <si>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</si>
  <si>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</si>
  <si>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</si>
  <si>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</si>
  <si>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</si>
  <si>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</si>
  <si>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</si>
  <si>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</si>
  <si>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</si>
  <si>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</si>
  <si>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</si>
  <si>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</si>
  <si>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</si>
  <si>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</si>
  <si>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</si>
  <si>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</si>
  <si>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</si>
  <si>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</si>
  <si>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</si>
  <si>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</si>
  <si>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</si>
  <si>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</si>
  <si>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</si>
  <si>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</si>
  <si>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</si>
  <si>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</si>
  <si>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</si>
  <si>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</si>
  <si>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</si>
  <si>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</si>
  <si>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</si>
  <si>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</si>
  <si>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</si>
  <si>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</si>
  <si>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</si>
  <si>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</si>
  <si>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</si>
  <si>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</si>
  <si>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</si>
  <si>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</si>
  <si>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</si>
  <si>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</si>
  <si>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</si>
  <si>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</si>
  <si>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</si>
  <si>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</si>
  <si>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</si>
  <si>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</si>
  <si>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</si>
  <si>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</si>
  <si>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</si>
  <si>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</si>
  <si>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</si>
  <si>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</si>
  <si>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</si>
  <si>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</si>
  <si>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</si>
  <si>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</si>
  <si>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</si>
  <si>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</si>
  <si>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</si>
  <si>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</si>
  <si>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</si>
  <si>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</si>
  <si>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</si>
  <si>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</si>
  <si>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</si>
  <si>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</si>
  <si>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</si>
  <si>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</si>
  <si>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</si>
  <si>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</si>
  <si>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</si>
  <si>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</si>
  <si>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</si>
  <si>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</si>
  <si>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</si>
  <si>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</si>
  <si>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</si>
  <si>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</si>
  <si>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</si>
  <si>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</si>
  <si>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</si>
  <si>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</si>
  <si>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</si>
  <si>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</si>
  <si>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</si>
  <si>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</si>
  <si>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</si>
  <si>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</si>
  <si>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</si>
  <si>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</si>
  <si>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</si>
  <si>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</si>
  <si>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</si>
  <si>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</si>
  <si>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</si>
  <si>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</si>
  <si>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</si>
  <si>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</si>
  <si>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</si>
  <si>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</si>
  <si>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</si>
  <si>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</si>
  <si>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</si>
  <si>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</si>
  <si>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</si>
  <si>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</si>
  <si>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</si>
  <si>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</si>
  <si>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</si>
  <si>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</si>
  <si>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</si>
  <si>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</si>
  <si>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</si>
  <si>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</si>
  <si>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</si>
  <si>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</si>
  <si>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</si>
  <si>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</si>
  <si>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</si>
  <si>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</si>
  <si>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</si>
  <si>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</si>
  <si>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</si>
  <si>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</si>
  <si>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</si>
  <si>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</si>
  <si>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</si>
  <si>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</si>
  <si>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</si>
  <si>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</si>
  <si>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</si>
  <si>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</si>
  <si>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</si>
  <si>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</si>
  <si>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</si>
  <si>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</si>
  <si>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</si>
  <si>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</si>
  <si>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</si>
  <si>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</si>
  <si>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</si>
  <si>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</si>
  <si>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</si>
  <si>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</si>
  <si>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</si>
  <si>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</si>
  <si>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</si>
  <si>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</si>
  <si>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</si>
  <si>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</si>
  <si>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</si>
  <si>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</si>
  <si>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</si>
  <si>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</si>
  <si>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</si>
  <si>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</si>
  <si>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</si>
  <si>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</si>
  <si>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</si>
  <si>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</si>
  <si>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</si>
  <si>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</si>
  <si>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</si>
  <si>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</si>
  <si>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</si>
  <si>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</si>
  <si>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</si>
  <si>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</si>
  <si>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</si>
  <si>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</si>
  <si>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</si>
  <si>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</si>
  <si>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</si>
  <si>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</si>
  <si>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</si>
  <si>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</si>
  <si>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</si>
  <si>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</si>
  <si>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</si>
  <si>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</si>
  <si>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</si>
  <si>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</si>
  <si>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</si>
  <si>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</si>
  <si>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</si>
  <si>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</si>
  <si>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</si>
  <si>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</si>
  <si>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</si>
  <si>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</si>
  <si>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</si>
  <si>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</si>
  <si>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</si>
  <si>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</si>
  <si>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</si>
  <si>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</si>
  <si>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</si>
  <si>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</si>
  <si>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</si>
  <si>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</si>
  <si>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</si>
  <si>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</si>
  <si>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</si>
  <si>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</si>
  <si>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</si>
  <si>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</si>
  <si>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</si>
  <si>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</si>
  <si>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</si>
  <si>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</si>
  <si>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</si>
  <si>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</si>
  <si>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</si>
  <si>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</si>
  <si>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</si>
  <si>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</si>
  <si>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</si>
  <si>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</si>
  <si>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</si>
  <si>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</si>
  <si>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</si>
  <si>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</si>
  <si>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</si>
  <si>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</si>
  <si>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</si>
  <si>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</si>
  <si>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</si>
  <si>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</si>
  <si>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</si>
  <si>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</si>
  <si>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</si>
  <si>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</si>
  <si>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</si>
  <si>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</si>
  <si>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</si>
  <si>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</si>
  <si>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</si>
  <si>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</si>
  <si>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</si>
  <si>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</si>
  <si>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</si>
  <si>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</si>
  <si>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</si>
  <si>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</si>
  <si>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</si>
  <si>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</si>
  <si>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</si>
  <si>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</si>
  <si>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</si>
  <si>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</si>
  <si>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</si>
  <si>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</si>
  <si>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</si>
  <si>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</si>
  <si>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</si>
  <si>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</si>
  <si>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</si>
  <si>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</si>
  <si>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</si>
  <si>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</si>
  <si>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</si>
  <si>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</si>
  <si>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</si>
  <si>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</si>
  <si>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</si>
  <si>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</si>
  <si>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</si>
  <si>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</si>
  <si>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</si>
  <si>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</si>
  <si>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</si>
  <si>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</si>
  <si>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</si>
  <si>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</si>
  <si>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</si>
  <si>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</si>
  <si>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</si>
  <si>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</si>
  <si>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</si>
  <si>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</si>
  <si>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</si>
  <si>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</si>
  <si>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</si>
  <si>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</si>
  <si>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</si>
  <si>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</si>
  <si>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</si>
  <si>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</si>
  <si>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</si>
  <si>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</si>
  <si>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</si>
  <si>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</si>
  <si>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</si>
  <si>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</si>
  <si>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</si>
  <si>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</si>
  <si>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</si>
  <si>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</si>
  <si>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</si>
  <si>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</si>
  <si>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</si>
  <si>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</si>
  <si>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</si>
  <si>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</si>
  <si>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</si>
  <si>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</si>
  <si>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</si>
  <si>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</si>
  <si>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</si>
  <si>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</si>
  <si>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</si>
  <si>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</si>
  <si>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</si>
  <si>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</si>
  <si>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</si>
  <si>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</si>
  <si>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</si>
  <si>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</si>
  <si>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</si>
  <si>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</si>
  <si>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</si>
  <si>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</si>
  <si>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</si>
  <si>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</si>
  <si>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</si>
  <si>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</si>
  <si>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</si>
  <si>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</si>
  <si>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</si>
  <si>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</si>
  <si>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</si>
  <si>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</si>
  <si>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</si>
  <si>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</si>
  <si>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</si>
  <si>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</si>
  <si>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</si>
  <si>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</si>
  <si>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</si>
  <si>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</si>
  <si>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</si>
  <si>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</si>
  <si>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</si>
  <si>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</si>
  <si>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</si>
  <si>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</si>
  <si>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</si>
  <si>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</si>
  <si>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</si>
  <si>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</si>
  <si>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</si>
  <si>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</si>
  <si>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</si>
  <si>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</si>
  <si>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</si>
  <si>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</si>
  <si>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</si>
  <si>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</si>
  <si>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</si>
  <si>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</si>
  <si>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</si>
  <si>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</si>
  <si>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</si>
  <si>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</si>
  <si>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</si>
  <si>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</si>
  <si>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</si>
  <si>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</si>
  <si>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</si>
  <si>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</si>
  <si>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</si>
  <si>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</si>
  <si>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</si>
  <si>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</si>
  <si>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</si>
  <si>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</si>
  <si>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</si>
  <si>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</si>
  <si>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</si>
  <si>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</si>
  <si>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</si>
  <si>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</si>
  <si>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</si>
  <si>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</si>
  <si>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</si>
  <si>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</si>
  <si>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</si>
  <si>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</si>
  <si>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</si>
  <si>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</si>
  <si>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</si>
  <si>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</si>
  <si>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</si>
  <si>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</si>
  <si>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</si>
  <si>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</si>
  <si>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</si>
  <si>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</si>
  <si>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</si>
  <si>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</si>
  <si>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</si>
  <si>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</si>
  <si>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</si>
  <si>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</si>
  <si>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</si>
  <si>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</si>
  <si>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</si>
  <si>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</si>
  <si>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</si>
  <si>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</si>
  <si>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</si>
  <si>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</si>
  <si>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</si>
  <si>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</si>
  <si>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</si>
  <si>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</si>
  <si>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</si>
  <si>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</si>
  <si>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</si>
  <si>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</si>
  <si>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</si>
  <si>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</si>
  <si>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</si>
  <si>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</si>
  <si>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</si>
  <si>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</si>
  <si>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</si>
  <si>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</si>
  <si>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</si>
  <si>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</si>
  <si>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</si>
  <si>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</si>
  <si>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</si>
  <si>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</si>
  <si>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</si>
  <si>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</si>
  <si>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</si>
  <si>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</si>
  <si>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</si>
  <si>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</si>
  <si>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</si>
  <si>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</si>
  <si>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</si>
  <si>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</si>
  <si>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</si>
  <si>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</si>
  <si>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</si>
  <si>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</si>
  <si>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</si>
  <si>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</si>
  <si>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</si>
  <si>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</si>
  <si>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</si>
  <si>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</si>
  <si>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</si>
  <si>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</si>
  <si>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</si>
  <si>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</si>
  <si>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</si>
  <si>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</si>
  <si>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</si>
  <si>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</si>
  <si>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</si>
  <si>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</si>
  <si>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</si>
  <si>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</si>
  <si>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</si>
  <si>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</si>
  <si>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</si>
  <si>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</si>
  <si>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</si>
  <si>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</si>
  <si>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</si>
  <si>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</si>
  <si>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</si>
  <si>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</si>
  <si>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</si>
  <si>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</si>
  <si>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</si>
  <si>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</si>
  <si>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</si>
  <si>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</si>
  <si>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</si>
  <si>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</si>
  <si>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</si>
  <si>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</si>
  <si>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</si>
  <si>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</si>
  <si>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</si>
  <si>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</si>
  <si>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</si>
  <si>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</si>
  <si>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</si>
  <si>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</si>
  <si>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</si>
  <si>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</si>
  <si>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</si>
  <si>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</si>
  <si>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</si>
  <si>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</si>
  <si>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</si>
  <si>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</si>
  <si>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</si>
  <si>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</si>
  <si>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</si>
  <si>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</si>
  <si>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</si>
  <si>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</si>
  <si>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</si>
  <si>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</si>
  <si>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</si>
  <si>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</si>
  <si>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</si>
  <si>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</si>
  <si>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</si>
  <si>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</si>
  <si>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</si>
  <si>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</si>
  <si>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</si>
  <si>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</si>
  <si>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</si>
  <si>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</si>
  <si>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</si>
  <si>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</si>
  <si>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</si>
  <si>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</si>
  <si>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</si>
  <si>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</si>
  <si>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</si>
  <si>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</si>
  <si>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</si>
  <si>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</si>
  <si>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</si>
  <si>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</si>
  <si>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</si>
  <si>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</si>
  <si>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</si>
  <si>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</si>
  <si>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</si>
  <si>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</si>
  <si>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</si>
  <si>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</si>
  <si>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</si>
  <si>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</si>
  <si>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</si>
  <si>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</si>
  <si>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</si>
  <si>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</si>
  <si>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</si>
  <si>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</si>
  <si>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</si>
  <si>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</si>
  <si>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</si>
  <si>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</si>
  <si>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</si>
  <si>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</si>
  <si>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</si>
  <si>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</si>
  <si>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</si>
  <si>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</si>
  <si>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</si>
  <si>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</si>
  <si>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</si>
  <si>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</si>
  <si>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</si>
  <si>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</si>
  <si>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</si>
  <si>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</si>
  <si>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</si>
  <si>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</si>
  <si>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</si>
  <si>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</si>
  <si>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</si>
  <si>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</si>
  <si>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</si>
  <si>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</si>
  <si>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</si>
  <si>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</si>
  <si>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</si>
  <si>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</si>
  <si>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</si>
  <si>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</si>
  <si>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</si>
  <si>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</si>
  <si>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</si>
  <si>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</si>
  <si>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</si>
  <si>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</si>
  <si>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</si>
  <si>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</si>
  <si>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</si>
  <si>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</si>
  <si>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</si>
  <si>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</si>
  <si>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</si>
  <si>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</si>
  <si>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</si>
  <si>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</si>
  <si>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</si>
  <si>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</si>
  <si>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</si>
  <si>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</si>
  <si>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</si>
  <si>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</si>
  <si>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</si>
  <si>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</si>
  <si>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</si>
  <si>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</si>
  <si>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</si>
  <si>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</si>
  <si>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</si>
  <si>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</si>
  <si>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</si>
  <si>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</si>
  <si>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</si>
  <si>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</si>
  <si>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</si>
  <si>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</si>
  <si>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</si>
  <si>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</si>
  <si>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</si>
  <si>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</si>
  <si>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</si>
  <si>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</si>
  <si>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</si>
  <si>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</si>
  <si>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</si>
  <si>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</si>
  <si>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</si>
  <si>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</si>
  <si>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</si>
  <si>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</si>
  <si>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</si>
  <si>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</si>
  <si>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</si>
  <si>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</si>
  <si>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</si>
  <si>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</si>
  <si>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</si>
  <si>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</si>
  <si>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</si>
  <si>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</si>
  <si>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</si>
  <si>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</si>
  <si>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</si>
  <si>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</si>
  <si>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</si>
  <si>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</si>
  <si>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</si>
  <si>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</si>
  <si>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</si>
  <si>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</si>
  <si>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</si>
  <si>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</si>
  <si>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</si>
  <si>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</si>
  <si>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</si>
  <si>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</si>
  <si>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</si>
  <si>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</si>
  <si>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</si>
  <si>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</si>
  <si>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</si>
  <si>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</si>
  <si>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</si>
  <si>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</si>
  <si>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</si>
  <si>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</si>
  <si>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</si>
  <si>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</si>
  <si>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</si>
  <si>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</si>
  <si>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</si>
  <si>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</si>
  <si>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</si>
  <si>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</si>
  <si>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</si>
  <si>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</si>
  <si>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</si>
  <si>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</si>
  <si>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</si>
  <si>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</si>
  <si>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</si>
  <si>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</si>
  <si>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</si>
  <si>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</si>
  <si>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</si>
  <si>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</si>
  <si>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</si>
  <si>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</si>
  <si>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</si>
  <si>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</si>
  <si>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</si>
  <si>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</si>
  <si>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</si>
  <si>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</si>
  <si>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</si>
  <si>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</si>
  <si>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</si>
  <si>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</si>
  <si>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</si>
  <si>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</si>
  <si>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</si>
  <si>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</si>
  <si>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</si>
  <si>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</si>
  <si>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</si>
  <si>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</si>
  <si>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</si>
  <si>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</si>
  <si>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</si>
  <si>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</si>
  <si>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</si>
  <si>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</si>
  <si>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</si>
  <si>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</si>
  <si>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</si>
  <si>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</si>
  <si>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</si>
  <si>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</si>
  <si>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</si>
  <si>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</si>
  <si>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</si>
  <si>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</si>
  <si>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</si>
  <si>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</si>
  <si>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</si>
  <si>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</si>
  <si>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</si>
  <si>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</si>
  <si>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</si>
  <si>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</si>
  <si>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</si>
  <si>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</si>
  <si>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</si>
  <si>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</si>
  <si>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</si>
  <si>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</si>
  <si>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</si>
  <si>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</si>
  <si>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</si>
  <si>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</si>
  <si>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</si>
  <si>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</si>
  <si>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</si>
  <si>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</si>
  <si>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</si>
  <si>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</si>
  <si>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</si>
  <si>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</si>
  <si>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</si>
  <si>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</si>
  <si>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</si>
  <si>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</si>
  <si>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</si>
  <si>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</si>
  <si>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</si>
  <si>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</si>
  <si>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</si>
  <si>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</si>
  <si>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</si>
  <si>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</si>
  <si>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</si>
  <si>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</si>
  <si>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</si>
  <si>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</si>
  <si>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</si>
  <si>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</si>
  <si>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</si>
  <si>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</si>
  <si>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</si>
  <si>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</si>
  <si>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</si>
  <si>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</si>
  <si>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</si>
  <si>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</si>
  <si>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</si>
  <si>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</si>
  <si>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</si>
  <si>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</si>
  <si>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</si>
  <si>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</si>
  <si>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</si>
  <si>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</si>
  <si>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</si>
  <si>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</si>
  <si>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</si>
  <si>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</si>
  <si>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</si>
  <si>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</si>
  <si>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</si>
  <si>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</si>
  <si>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</si>
  <si>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</si>
  <si>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</si>
  <si>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</si>
  <si>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</si>
  <si>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</si>
  <si>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</si>
  <si>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</si>
  <si>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</si>
  <si>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</si>
  <si>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</si>
  <si>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</si>
  <si>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</si>
  <si>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</si>
  <si>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</si>
  <si>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</si>
  <si>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</si>
  <si>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</si>
  <si>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</si>
  <si>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</si>
  <si>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</si>
  <si>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</si>
  <si>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</si>
  <si>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</si>
  <si>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</si>
  <si>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</si>
  <si>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</si>
  <si>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</si>
  <si>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</si>
  <si>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</si>
  <si>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</si>
  <si>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</si>
  <si>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</si>
  <si>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</si>
  <si>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</si>
  <si>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</si>
  <si>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</si>
  <si>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</si>
  <si>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</si>
  <si>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</si>
  <si>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</si>
  <si>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</si>
  <si>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</si>
  <si>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</si>
  <si>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</si>
  <si>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</si>
  <si>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</si>
  <si>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</si>
  <si>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</si>
  <si>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</si>
  <si>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</si>
  <si>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</si>
  <si>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</si>
  <si>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</si>
  <si>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</si>
  <si>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</si>
  <si>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</si>
  <si>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</si>
  <si>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</si>
  <si>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</si>
  <si>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</si>
  <si>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</si>
  <si>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</si>
  <si>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</si>
  <si>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</si>
  <si>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</si>
  <si>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</si>
  <si>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</si>
  <si>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</si>
  <si>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</si>
  <si>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</si>
  <si>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</si>
  <si>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</si>
  <si>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</si>
  <si>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</si>
  <si>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</si>
  <si>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</si>
  <si>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</si>
  <si>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</si>
  <si>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</si>
  <si>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</si>
  <si>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</si>
  <si>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</si>
  <si>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</si>
  <si>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</si>
  <si>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</si>
  <si>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</si>
  <si>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</si>
  <si>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</si>
  <si>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</si>
  <si>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</si>
  <si>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</si>
  <si>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</si>
  <si>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</si>
  <si>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</si>
  <si>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</si>
  <si>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</si>
  <si>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</si>
  <si>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</si>
  <si>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</si>
  <si>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</si>
  <si>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</si>
  <si>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</si>
  <si>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</si>
  <si>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</si>
  <si>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</si>
  <si>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</si>
  <si>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</si>
  <si>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</si>
  <si>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</si>
  <si>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</si>
  <si>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</si>
  <si>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</si>
  <si>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</si>
  <si>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</si>
  <si>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</si>
  <si>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</si>
  <si>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</si>
  <si>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</si>
  <si>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</si>
  <si>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</si>
  <si>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</si>
  <si>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</si>
  <si>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</si>
  <si>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</si>
  <si>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</si>
  <si>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</si>
  <si>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</si>
  <si>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</si>
  <si>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</si>
  <si>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</si>
  <si>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</si>
  <si>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</si>
  <si>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</si>
  <si>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</si>
  <si>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</si>
  <si>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</si>
  <si>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</si>
  <si>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</si>
  <si>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</si>
  <si>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</si>
  <si>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</si>
  <si>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</si>
  <si>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</si>
  <si>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</si>
  <si>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</si>
  <si>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</si>
  <si>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</si>
  <si>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</si>
  <si>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</si>
  <si>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</si>
  <si>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</si>
  <si>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</si>
  <si>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</si>
  <si>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</si>
  <si>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</si>
  <si>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</si>
  <si>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</si>
  <si>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</si>
  <si>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</si>
  <si>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</si>
  <si>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</si>
  <si>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</si>
  <si>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</si>
  <si>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</si>
  <si>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</si>
  <si>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</si>
  <si>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</si>
  <si>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</si>
  <si>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</si>
  <si>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</si>
  <si>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</si>
  <si>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</si>
  <si>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</si>
  <si>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</si>
  <si>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</si>
  <si>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</si>
  <si>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</si>
  <si>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</si>
  <si>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</si>
  <si>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</si>
  <si>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</si>
  <si>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</si>
  <si>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</si>
  <si>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</si>
  <si>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</si>
  <si>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</si>
  <si>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</si>
  <si>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</si>
  <si>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</si>
  <si>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</si>
  <si>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</si>
  <si>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</si>
  <si>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</si>
  <si>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</si>
  <si>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</si>
  <si>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</si>
  <si>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</si>
  <si>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</si>
  <si>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</si>
  <si>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</si>
  <si>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</si>
  <si>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</si>
  <si>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</si>
  <si>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</si>
  <si>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</si>
  <si>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</si>
  <si>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</si>
  <si>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</si>
  <si>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</si>
  <si>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</si>
  <si>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</si>
  <si>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</si>
  <si>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</si>
  <si>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</si>
  <si>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</si>
  <si>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</si>
  <si>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</si>
  <si>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</si>
  <si>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</si>
  <si>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</si>
  <si>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</si>
  <si>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</si>
  <si>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</si>
  <si>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</si>
  <si>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</si>
  <si>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</si>
  <si>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</si>
  <si>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</si>
  <si>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</si>
  <si>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</si>
  <si>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</si>
  <si>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</si>
  <si>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</si>
  <si>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</si>
  <si>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</si>
  <si>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</si>
  <si>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</si>
  <si>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</si>
  <si>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</si>
  <si>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</si>
  <si>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</si>
  <si>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</si>
  <si>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</si>
  <si>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</si>
  <si>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</si>
  <si>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</si>
  <si>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</si>
  <si>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</si>
  <si>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</si>
  <si>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</si>
  <si>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</si>
  <si>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</si>
  <si>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</si>
  <si>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</si>
  <si>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</si>
  <si>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</si>
  <si>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</si>
  <si>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</si>
  <si>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</si>
  <si>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</si>
  <si>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</si>
  <si>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</si>
  <si>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</si>
  <si>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</si>
  <si>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</si>
  <si>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</si>
  <si>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</si>
  <si>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</si>
  <si>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</si>
  <si>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</si>
  <si>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</si>
  <si>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</si>
  <si>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</si>
  <si>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</si>
  <si>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</si>
  <si>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</si>
  <si>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</si>
  <si>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</si>
  <si>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</si>
  <si>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</si>
  <si>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</si>
  <si>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</si>
  <si>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</si>
  <si>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</si>
  <si>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</si>
  <si>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</si>
  <si>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</si>
  <si>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</si>
  <si>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</si>
  <si>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</si>
  <si>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</si>
  <si>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</si>
  <si>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</si>
  <si>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</si>
  <si>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</si>
  <si>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</si>
  <si>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</si>
  <si>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</si>
  <si>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</si>
  <si>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</si>
  <si>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</si>
  <si>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</si>
  <si>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</si>
  <si>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</si>
  <si>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</si>
  <si>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</si>
  <si>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</si>
  <si>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</si>
  <si>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</si>
  <si>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</si>
  <si>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</si>
  <si>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</si>
  <si>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</si>
  <si>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</si>
  <si>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</si>
  <si>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</si>
  <si>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</si>
  <si>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</si>
  <si>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</si>
  <si>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</si>
  <si>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</si>
  <si>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</si>
  <si>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</si>
  <si>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</si>
  <si>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</si>
  <si>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</si>
  <si>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</si>
  <si>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</si>
  <si>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</si>
  <si>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</si>
  <si>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</si>
  <si>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</si>
  <si>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</si>
  <si>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</si>
  <si>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</si>
  <si>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</si>
  <si>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</si>
  <si>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</si>
  <si>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</si>
  <si>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</si>
  <si>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</si>
  <si>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</si>
  <si>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</si>
  <si>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</si>
  <si>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</si>
  <si>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</si>
  <si>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</si>
  <si>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</si>
  <si>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</si>
  <si>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</si>
  <si>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</si>
  <si>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</si>
  <si>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</si>
  <si>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</si>
  <si>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</si>
  <si>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</si>
  <si>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</si>
  <si>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</si>
  <si>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</si>
  <si>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</si>
  <si>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</si>
  <si>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</si>
  <si>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</si>
  <si>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</si>
  <si>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</si>
  <si>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</si>
  <si>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</si>
  <si>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</si>
  <si>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</si>
  <si>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</si>
  <si>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</si>
  <si>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</si>
  <si>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</si>
  <si>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</si>
  <si>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</si>
  <si>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</si>
  <si>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</si>
  <si>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</si>
  <si>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</si>
  <si>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</si>
  <si>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</si>
  <si>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</si>
  <si>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</si>
  <si>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</si>
  <si>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</si>
  <si>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</si>
  <si>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</si>
  <si>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</si>
  <si>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</si>
  <si>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</si>
  <si>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</si>
  <si>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</si>
  <si>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</si>
  <si>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</si>
  <si>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</si>
  <si>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</si>
  <si>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</si>
  <si>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</si>
  <si>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</si>
  <si>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</si>
  <si>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</si>
  <si>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</si>
  <si>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</si>
  <si>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</si>
  <si>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</si>
  <si>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</si>
  <si>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</si>
  <si>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</si>
  <si>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</si>
  <si>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</si>
  <si>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</si>
  <si>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</si>
  <si>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</si>
  <si>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</si>
  <si>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</si>
  <si>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</si>
  <si>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</si>
  <si>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</si>
  <si>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</si>
  <si>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</si>
  <si>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</si>
  <si>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</si>
  <si>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</si>
  <si>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</si>
  <si>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</si>
  <si>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</si>
  <si>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</si>
  <si>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</si>
  <si>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</si>
  <si>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</si>
  <si>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</si>
  <si>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</si>
  <si>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</si>
  <si>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</si>
  <si>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</si>
  <si>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</si>
  <si>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</si>
  <si>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</si>
  <si>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</si>
  <si>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</si>
  <si>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</si>
  <si>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</si>
  <si>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</si>
  <si>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</si>
  <si>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</si>
  <si>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</si>
  <si>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</si>
  <si>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</si>
  <si>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</si>
  <si>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</si>
  <si>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</si>
  <si>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</si>
  <si>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</si>
  <si>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</si>
  <si>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</si>
  <si>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</si>
  <si>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</si>
  <si>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</si>
  <si>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</si>
  <si>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</si>
  <si>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</si>
  <si>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</si>
  <si>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</si>
  <si>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</si>
  <si>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</si>
  <si>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</si>
  <si>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</si>
  <si>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</si>
  <si>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</si>
  <si>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</si>
  <si>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</si>
  <si>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</si>
  <si>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</si>
  <si>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</si>
  <si>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</si>
  <si>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</si>
  <si>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</si>
  <si>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</si>
  <si>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</si>
  <si>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</si>
  <si>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</si>
  <si>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</si>
  <si>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</si>
  <si>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</si>
  <si>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</si>
  <si>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</si>
  <si>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</si>
  <si>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</si>
  <si>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</si>
  <si>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</si>
  <si>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</si>
  <si>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</si>
  <si>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</si>
  <si>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</si>
  <si>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</si>
  <si>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</si>
  <si>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</si>
  <si>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</si>
  <si>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</si>
  <si>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</si>
  <si>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</si>
  <si>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</si>
  <si>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</si>
  <si>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</si>
  <si>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</si>
  <si>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</si>
  <si>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</si>
  <si>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</si>
  <si>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</si>
  <si>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</si>
  <si>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</si>
  <si>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</si>
  <si>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</si>
  <si>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</si>
  <si>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</si>
  <si>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</si>
  <si>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</si>
  <si>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</si>
  <si>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</si>
  <si>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</si>
  <si>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</si>
  <si>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</si>
  <si>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</si>
  <si>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</si>
  <si>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</si>
  <si>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</si>
  <si>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</si>
  <si>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</si>
  <si>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</si>
  <si>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</si>
  <si>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</si>
  <si>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</si>
  <si>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</si>
  <si>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</si>
  <si>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</si>
  <si>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</si>
  <si>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</si>
  <si>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</si>
  <si>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</si>
  <si>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</si>
  <si>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</si>
  <si>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</si>
  <si>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</si>
  <si>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</si>
  <si>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</si>
  <si>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</si>
  <si>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</si>
  <si>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</si>
  <si>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</si>
  <si>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</si>
  <si>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</si>
  <si>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</si>
  <si>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</si>
  <si>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</si>
  <si>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</si>
  <si>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</si>
  <si>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</si>
  <si>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</si>
  <si>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</si>
  <si>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</si>
  <si>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</si>
  <si>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</si>
  <si>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</si>
  <si>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</si>
  <si>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</si>
  <si>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</si>
  <si>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</si>
  <si>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</si>
  <si>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</si>
  <si>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</si>
  <si>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</si>
  <si>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</si>
  <si>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</si>
  <si>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</si>
  <si>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</si>
  <si>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</si>
  <si>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</si>
  <si>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</si>
  <si>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</si>
  <si>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</si>
  <si>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</si>
  <si>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</si>
  <si>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</si>
  <si>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</si>
  <si>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</si>
  <si>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</si>
  <si>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</si>
  <si>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</si>
  <si>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</si>
  <si>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</si>
  <si>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</si>
  <si>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</si>
  <si>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</si>
  <si>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</si>
  <si>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</si>
  <si>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</si>
  <si>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</si>
  <si>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</si>
  <si>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</si>
  <si>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</si>
  <si>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</si>
  <si>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</si>
  <si>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</si>
  <si>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</si>
  <si>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</si>
  <si>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</si>
  <si>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</si>
  <si>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</si>
  <si>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</si>
  <si>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</si>
  <si>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</si>
  <si>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</si>
  <si>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</si>
  <si>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</si>
  <si>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</si>
  <si>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</si>
  <si>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</si>
  <si>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</si>
  <si>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</si>
  <si>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</si>
  <si>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</si>
  <si>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</si>
  <si>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</si>
  <si>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</si>
  <si>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</si>
  <si>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</si>
  <si>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</si>
  <si>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</si>
  <si>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</si>
  <si>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</si>
  <si>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</si>
  <si>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</si>
  <si>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</si>
  <si>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</si>
  <si>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</si>
  <si>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</si>
  <si>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</si>
  <si>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</si>
  <si>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</si>
  <si>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</si>
  <si>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</si>
  <si>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</si>
  <si>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</si>
  <si>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</si>
  <si>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</si>
  <si>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</si>
  <si>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</si>
  <si>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</si>
  <si>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</si>
  <si>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</si>
  <si>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</si>
  <si>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</si>
  <si>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</si>
  <si>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</si>
  <si>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</si>
  <si>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</si>
  <si>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</si>
  <si>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</si>
  <si>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</si>
  <si>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</si>
  <si>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</si>
  <si>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</si>
  <si>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</si>
  <si>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</si>
  <si>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</si>
  <si>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</si>
  <si>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</si>
  <si>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</si>
  <si>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</si>
  <si>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</si>
  <si>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</si>
  <si>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</si>
  <si>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</si>
  <si>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</si>
  <si>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</si>
  <si>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</si>
  <si>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</si>
  <si>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</si>
  <si>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</si>
  <si>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</si>
  <si>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</si>
  <si>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</si>
  <si>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</si>
  <si>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</si>
  <si>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</si>
  <si>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</si>
  <si>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</si>
  <si>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</si>
  <si>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</si>
  <si>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</si>
  <si>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</si>
  <si>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</si>
  <si>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</si>
  <si>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</si>
  <si>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</si>
  <si>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</si>
  <si>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</si>
  <si>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</si>
  <si>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</si>
  <si>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</si>
  <si>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</si>
  <si>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</si>
  <si>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</si>
  <si>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</si>
  <si>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</si>
  <si>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</si>
  <si>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</si>
  <si>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</si>
  <si>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</si>
  <si>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</si>
  <si>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</si>
  <si>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</si>
  <si>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</si>
  <si>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</si>
  <si>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</si>
  <si>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</si>
  <si>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</si>
  <si>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</si>
  <si>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</si>
  <si>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</si>
  <si>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</si>
  <si>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</si>
  <si>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</si>
  <si>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</si>
  <si>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</si>
  <si>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</si>
  <si>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</si>
  <si>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</si>
  <si>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</si>
  <si>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</si>
  <si>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</si>
  <si>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</si>
  <si>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</si>
  <si>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</si>
  <si>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</si>
  <si>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</si>
  <si>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</si>
  <si>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</si>
  <si>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</si>
  <si>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</si>
  <si>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</si>
  <si>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</si>
  <si>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</si>
  <si>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</si>
  <si>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</si>
  <si>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</si>
  <si>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</si>
  <si>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</si>
  <si>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</si>
  <si>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</si>
  <si>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</si>
  <si>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</si>
  <si>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</si>
  <si>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</si>
  <si>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</si>
  <si>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</si>
  <si>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</si>
  <si>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</si>
  <si>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</si>
  <si>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</si>
  <si>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</si>
  <si>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</si>
  <si>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</si>
  <si>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</si>
  <si>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</si>
  <si>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</si>
  <si>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</si>
  <si>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</si>
  <si>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</si>
  <si>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</si>
  <si>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</si>
  <si>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</si>
  <si>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</si>
  <si>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</si>
  <si>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</si>
  <si>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</si>
  <si>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</si>
  <si>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</si>
  <si>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</si>
  <si>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</si>
  <si>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</si>
  <si>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</si>
  <si>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</si>
  <si>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</si>
  <si>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</si>
  <si>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</si>
  <si>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</si>
  <si>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</si>
  <si>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</si>
  <si>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</si>
  <si>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</si>
  <si>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</si>
  <si>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</si>
  <si>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</si>
  <si>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</si>
  <si>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</si>
  <si>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</si>
  <si>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</si>
  <si>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</si>
  <si>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</si>
  <si>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</si>
  <si>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</si>
  <si>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</si>
  <si>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</si>
  <si>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</si>
  <si>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</si>
  <si>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</si>
  <si>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</si>
  <si>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</si>
  <si>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</si>
  <si>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</si>
  <si>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</si>
  <si>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</si>
  <si>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</si>
  <si>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</si>
  <si>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</si>
  <si>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</si>
  <si>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</si>
  <si>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</si>
  <si>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</si>
  <si>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</si>
  <si>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</si>
  <si>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</si>
  <si>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</si>
  <si>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</si>
  <si>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</si>
  <si>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</si>
  <si>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</si>
  <si>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</si>
  <si>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</si>
  <si>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</si>
  <si>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</si>
  <si>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</si>
  <si>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</si>
  <si>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</si>
  <si>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</si>
  <si>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</si>
  <si>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</si>
  <si>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</si>
  <si>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</si>
  <si>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</si>
  <si>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</si>
  <si>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</si>
  <si>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</si>
  <si>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</si>
  <si>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</si>
  <si>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</si>
  <si>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</si>
  <si>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</si>
  <si>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</si>
  <si>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</si>
  <si>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</si>
  <si>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</si>
  <si>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</si>
  <si>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</si>
  <si>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</si>
  <si>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</si>
  <si>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</si>
  <si>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</si>
  <si>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</si>
  <si>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</si>
  <si>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</si>
  <si>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</si>
  <si>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</si>
  <si>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</si>
  <si>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</si>
  <si>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</si>
  <si>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</si>
  <si>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</si>
  <si>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</si>
  <si>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</si>
  <si>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</si>
  <si>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</si>
  <si>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</si>
  <si>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</si>
  <si>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</si>
  <si>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</si>
  <si>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</si>
  <si>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</si>
  <si>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</si>
  <si>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</si>
  <si>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</si>
  <si>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</si>
  <si>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</si>
  <si>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</si>
  <si>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</si>
  <si>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</si>
  <si>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</si>
  <si>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</si>
  <si>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</si>
  <si>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</si>
  <si>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</si>
  <si>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</si>
  <si>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</si>
  <si>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</si>
  <si>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</si>
  <si>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</si>
  <si>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</si>
  <si>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</si>
  <si>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</si>
  <si>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</si>
  <si>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</si>
  <si>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</si>
  <si>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</si>
  <si>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</si>
  <si>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</si>
  <si>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</si>
  <si>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</si>
  <si>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</si>
  <si>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</si>
  <si>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</si>
  <si>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</si>
  <si>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</si>
  <si>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</si>
  <si>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</si>
  <si>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</si>
  <si>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</si>
  <si>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</si>
  <si>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</si>
  <si>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</si>
  <si>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</si>
  <si>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</si>
  <si>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</si>
  <si>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</si>
  <si>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</si>
  <si>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</si>
  <si>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</si>
  <si>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</si>
  <si>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</si>
  <si>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</si>
  <si>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</si>
  <si>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</si>
  <si>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</si>
  <si>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</si>
  <si>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</si>
  <si>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</si>
  <si>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</si>
  <si>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</si>
  <si>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</si>
  <si>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</si>
  <si>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</si>
  <si>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</si>
  <si>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</si>
  <si>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</si>
  <si>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</si>
  <si>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</si>
  <si>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</si>
  <si>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</si>
  <si>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</si>
  <si>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</si>
  <si>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</si>
  <si>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</si>
  <si>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</si>
  <si>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</si>
  <si>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</si>
  <si>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</si>
  <si>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</si>
  <si>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</si>
  <si>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</si>
  <si>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</si>
  <si>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</si>
  <si>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</si>
  <si>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</si>
  <si>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</si>
  <si>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</si>
  <si>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</si>
  <si>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</si>
  <si>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</si>
  <si>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</si>
  <si>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</si>
  <si>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</si>
  <si>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</si>
  <si>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</si>
  <si>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</si>
  <si>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</si>
  <si>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</si>
  <si>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</si>
  <si>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</si>
  <si>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</si>
  <si>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</si>
  <si>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</si>
  <si>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</si>
  <si>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</si>
  <si>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</si>
  <si>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</si>
  <si>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</si>
  <si>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</si>
  <si>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</si>
  <si>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</si>
  <si>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</si>
  <si>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</si>
  <si>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</si>
  <si>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</si>
  <si>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</si>
  <si>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</si>
  <si>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</si>
  <si>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</si>
  <si>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</si>
  <si>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</si>
  <si>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</si>
  <si>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</si>
  <si>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</si>
  <si>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</si>
  <si>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</si>
  <si>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</si>
  <si>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</si>
  <si>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</si>
  <si>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</si>
  <si>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</si>
  <si>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</si>
  <si>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</si>
  <si>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</si>
  <si>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</si>
  <si>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</si>
  <si>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</si>
  <si>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</si>
  <si>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</si>
  <si>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</si>
  <si>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</si>
  <si>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</si>
  <si>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</si>
  <si>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</si>
  <si>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</si>
  <si>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</si>
  <si>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</si>
  <si>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</si>
  <si>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</si>
  <si>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</si>
  <si>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</si>
  <si>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</si>
  <si>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</si>
  <si>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</si>
  <si>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</si>
  <si>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</si>
  <si>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</si>
  <si>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</si>
  <si>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</si>
  <si>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</si>
  <si>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</si>
  <si>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</si>
  <si>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</si>
  <si>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</si>
  <si>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</si>
  <si>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</si>
  <si>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</si>
  <si>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</si>
  <si>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</si>
  <si>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</si>
  <si>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</si>
  <si>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</si>
  <si>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</si>
  <si>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</si>
  <si>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</si>
  <si>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</si>
  <si>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</si>
  <si>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</si>
  <si>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</si>
  <si>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</si>
  <si>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</si>
  <si>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</si>
  <si>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</si>
  <si>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</si>
  <si>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</si>
  <si>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</si>
  <si>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</si>
  <si>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</si>
  <si>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</si>
  <si>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</si>
  <si>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</si>
  <si>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</si>
  <si>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</si>
  <si>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</si>
  <si>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</si>
  <si>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</si>
  <si>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</si>
  <si>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</si>
  <si>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</si>
  <si>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</si>
  <si>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</si>
  <si>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</si>
  <si>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</si>
  <si>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</si>
  <si>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</si>
  <si>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</si>
  <si>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</si>
  <si>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</si>
  <si>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</si>
  <si>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</si>
  <si>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</si>
  <si>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</si>
  <si>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</si>
  <si>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</si>
  <si>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</si>
  <si>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</si>
  <si>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</si>
  <si>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</si>
  <si>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</si>
  <si>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</si>
  <si>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</si>
  <si>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</si>
  <si>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</si>
  <si>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</si>
  <si>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</si>
  <si>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</si>
  <si>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</si>
  <si>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</si>
  <si>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</si>
  <si>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</si>
  <si>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</si>
  <si>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</si>
  <si>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</si>
  <si>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</si>
  <si>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</si>
  <si>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</si>
  <si>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</si>
  <si>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</si>
  <si>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</si>
  <si>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</si>
  <si>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</si>
  <si>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</si>
  <si>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</si>
  <si>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</si>
  <si>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</si>
  <si>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</si>
  <si>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</si>
  <si>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</si>
  <si>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</si>
  <si>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</si>
  <si>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</si>
  <si>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</si>
  <si>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</si>
  <si>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</si>
  <si>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</si>
  <si>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</si>
  <si>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</si>
  <si>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</si>
  <si>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</si>
  <si>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</si>
  <si>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</si>
  <si>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</si>
  <si>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</si>
  <si>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</si>
  <si>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</si>
  <si>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</si>
  <si>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</si>
  <si>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</si>
  <si>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</si>
  <si>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</si>
  <si>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</si>
  <si>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</si>
  <si>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</si>
  <si>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</si>
  <si>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</si>
  <si>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</si>
  <si>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</si>
  <si>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</si>
  <si>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</si>
  <si>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</si>
  <si>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</si>
  <si>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</si>
  <si>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</si>
  <si>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</si>
  <si>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</si>
  <si>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</si>
  <si>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</si>
  <si>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</si>
  <si>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</si>
  <si>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</si>
  <si>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</si>
  <si>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</si>
  <si>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</si>
  <si>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</si>
  <si>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</si>
  <si>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</si>
  <si>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</si>
  <si>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</si>
  <si>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</si>
  <si>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</si>
  <si>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</si>
  <si>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</si>
  <si>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</si>
  <si>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</si>
  <si>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</si>
  <si>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</si>
  <si>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</si>
  <si>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</si>
  <si>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</si>
  <si>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</si>
  <si>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</si>
  <si>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</si>
  <si>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</si>
  <si>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</si>
  <si>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</si>
  <si>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</si>
  <si>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</si>
  <si>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</si>
  <si>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</si>
  <si>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</si>
  <si>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</si>
  <si>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</si>
  <si>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</si>
  <si>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</si>
  <si>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</si>
  <si>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</si>
  <si>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</si>
  <si>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</si>
  <si>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</si>
  <si>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</si>
  <si>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</si>
  <si>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</si>
  <si>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</si>
  <si>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</si>
  <si>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</si>
  <si>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</si>
  <si>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</si>
  <si>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</si>
  <si>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</si>
  <si>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</si>
  <si>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</si>
  <si>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</si>
  <si>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</si>
  <si>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</si>
  <si>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</si>
  <si>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</si>
  <si>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</si>
  <si>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</si>
  <si>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</si>
  <si>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</si>
  <si>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</si>
  <si>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</si>
  <si>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</si>
  <si>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</si>
  <si>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</si>
  <si>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</si>
  <si>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</si>
  <si>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</si>
  <si>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</si>
  <si>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</si>
  <si>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</si>
  <si>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</si>
  <si>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</si>
  <si>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</si>
  <si>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</si>
  <si>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</si>
  <si>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</si>
  <si>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</si>
  <si>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</si>
  <si>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</si>
  <si>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</si>
  <si>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</si>
  <si>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</si>
  <si>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</si>
  <si>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</si>
  <si>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</si>
  <si>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</si>
  <si>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</si>
  <si>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</si>
  <si>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</si>
  <si>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</si>
  <si>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</si>
  <si>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</si>
  <si>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</si>
  <si>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</si>
  <si>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</si>
  <si>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</si>
  <si>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</si>
  <si>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</si>
  <si>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</si>
  <si>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</si>
  <si>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</si>
  <si>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</si>
  <si>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</si>
  <si>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</si>
  <si>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</si>
  <si>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</si>
  <si>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</si>
  <si>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</si>
  <si>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</si>
  <si>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</si>
  <si>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</si>
  <si>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</si>
  <si>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</si>
  <si>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</si>
  <si>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</si>
  <si>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</si>
  <si>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</si>
  <si>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</si>
  <si>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</si>
  <si>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</si>
  <si>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</si>
  <si>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</si>
  <si>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</si>
  <si>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</si>
  <si>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</si>
  <si>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</si>
  <si>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</si>
  <si>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</si>
  <si>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</si>
  <si>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</si>
  <si>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</si>
  <si>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</si>
  <si>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</si>
  <si>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</si>
  <si>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</si>
  <si>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</si>
  <si>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</si>
  <si>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</si>
  <si>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</si>
  <si>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</si>
  <si>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</si>
  <si>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</si>
  <si>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</si>
  <si>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</si>
  <si>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</si>
  <si>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</si>
  <si>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</si>
  <si>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</si>
  <si>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</si>
  <si>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</si>
  <si>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</si>
  <si>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</si>
  <si>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</si>
  <si>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</si>
  <si>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</si>
  <si>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</si>
  <si>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</si>
  <si>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</si>
  <si>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</si>
  <si>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</si>
  <si>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</si>
  <si>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</si>
  <si>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</si>
  <si>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</si>
  <si>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</si>
  <si>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</si>
  <si>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</si>
  <si>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</si>
  <si>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</si>
  <si>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</si>
  <si>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</si>
  <si>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</si>
  <si>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</si>
  <si>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</si>
  <si>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</si>
  <si>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</si>
  <si>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</si>
  <si>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</si>
  <si>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</si>
  <si>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</si>
  <si>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</si>
  <si>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</si>
  <si>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</si>
  <si>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</si>
  <si>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</si>
  <si>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</si>
  <si>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</si>
  <si>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</si>
  <si>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</si>
  <si>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</si>
  <si>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</si>
  <si>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</si>
  <si>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</si>
  <si>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</si>
  <si>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</si>
  <si>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</si>
  <si>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</si>
  <si>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</si>
  <si>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</si>
  <si>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</si>
  <si>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</si>
  <si>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</si>
  <si>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</si>
  <si>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</si>
  <si>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</si>
  <si>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</si>
  <si>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</si>
  <si>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</si>
  <si>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</si>
  <si>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</si>
  <si>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</si>
  <si>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</si>
  <si>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</si>
  <si>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</si>
  <si>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</si>
  <si>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</si>
  <si>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</si>
  <si>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</si>
  <si>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</si>
  <si>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</si>
  <si>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</si>
  <si>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</si>
  <si>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</si>
  <si>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</si>
  <si>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</si>
  <si>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</si>
  <si>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</si>
  <si>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</si>
  <si>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</si>
  <si>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</si>
  <si>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</si>
  <si>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</si>
  <si>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</si>
  <si>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</si>
  <si>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</si>
  <si>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</si>
  <si>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</si>
  <si>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</si>
  <si>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</si>
  <si>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</si>
  <si>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</si>
  <si>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</si>
  <si>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</si>
  <si>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</si>
  <si>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</si>
  <si>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</si>
  <si>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</si>
  <si>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</si>
  <si>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</si>
  <si>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</si>
  <si>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</si>
  <si>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</si>
  <si>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</si>
  <si>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</si>
  <si>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</si>
  <si>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</si>
  <si>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</si>
  <si>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</si>
  <si>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</si>
  <si>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</si>
  <si>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</si>
  <si>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</si>
  <si>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</si>
  <si>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</si>
  <si>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</si>
  <si>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</si>
  <si>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</si>
  <si>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</si>
  <si>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</si>
  <si>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</si>
  <si>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</si>
  <si>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</si>
  <si>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</si>
  <si>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</si>
  <si>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</si>
  <si>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</si>
  <si>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</si>
  <si>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</si>
  <si>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</si>
  <si>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</si>
  <si>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</si>
  <si>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</si>
  <si>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</si>
  <si>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</si>
  <si>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</si>
  <si>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</si>
  <si>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</si>
  <si>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</si>
  <si>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</si>
  <si>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</si>
  <si>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</si>
  <si>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</si>
  <si>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</si>
  <si>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</si>
  <si>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</si>
  <si>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</si>
  <si>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</si>
  <si>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</si>
  <si>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</si>
  <si>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</si>
  <si>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</si>
  <si>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</si>
  <si>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</si>
  <si>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</si>
  <si>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</si>
  <si>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</si>
  <si>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</si>
  <si>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</si>
  <si>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</si>
  <si>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</si>
  <si>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</si>
  <si>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</si>
  <si>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</si>
  <si>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</si>
  <si>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</si>
  <si>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</si>
  <si>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</si>
  <si>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</si>
  <si>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</si>
  <si>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</si>
  <si>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</si>
  <si>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</si>
  <si>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</si>
  <si>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</si>
  <si>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</si>
  <si>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</si>
  <si>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</si>
  <si>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</si>
  <si>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</si>
  <si>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</si>
  <si>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</si>
  <si>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</si>
  <si>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</si>
  <si>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</si>
  <si>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</si>
  <si>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</si>
  <si>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</si>
  <si>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</si>
  <si>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</si>
  <si>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</si>
  <si>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</si>
  <si>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</si>
  <si>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</si>
  <si>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</si>
  <si>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</si>
  <si>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</si>
  <si>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</si>
  <si>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</si>
  <si>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</si>
  <si>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</si>
  <si>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</si>
  <si>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</si>
  <si>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</si>
  <si>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</si>
  <si>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</si>
  <si>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</si>
  <si>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</si>
  <si>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</si>
  <si>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</si>
  <si>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</si>
  <si>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</si>
  <si>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</si>
  <si>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</si>
  <si>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</si>
  <si>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</si>
  <si>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</si>
  <si>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</si>
  <si>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</si>
  <si>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</si>
  <si>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</si>
  <si>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</si>
  <si>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</si>
  <si>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</si>
  <si>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</si>
  <si>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</si>
  <si>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</si>
  <si>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</si>
  <si>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</si>
  <si>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</si>
  <si>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</si>
  <si>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</si>
  <si>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</si>
  <si>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</si>
  <si>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</si>
  <si>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</si>
  <si>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</si>
  <si>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</si>
  <si>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</si>
  <si>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</si>
  <si>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</si>
  <si>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</si>
  <si>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</si>
  <si>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</si>
  <si>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</si>
  <si>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</si>
  <si>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</si>
  <si>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</si>
  <si>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</si>
  <si>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</si>
  <si>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</si>
  <si>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</si>
  <si>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</si>
  <si>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</si>
  <si>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</si>
  <si>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</si>
  <si>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</si>
  <si>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</si>
  <si>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</si>
  <si>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</si>
  <si>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</si>
  <si>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</si>
  <si>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</si>
  <si>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</si>
  <si>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</si>
  <si>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</si>
  <si>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</si>
  <si>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</si>
  <si>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</si>
  <si>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</si>
  <si>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</si>
  <si>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</si>
  <si>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</si>
  <si>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</si>
  <si>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</si>
  <si>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</si>
  <si>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</si>
  <si>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</si>
  <si>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</si>
  <si>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</si>
  <si>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</si>
  <si>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</si>
  <si>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</si>
  <si>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</si>
  <si>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</si>
  <si>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</si>
  <si>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</si>
  <si>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</si>
  <si>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</si>
  <si>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</si>
  <si>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</si>
  <si>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</si>
  <si>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</si>
  <si>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</si>
  <si>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</si>
  <si>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</si>
  <si>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</si>
  <si>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</si>
  <si>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</si>
  <si>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</si>
  <si>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</si>
  <si>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</si>
  <si>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</si>
  <si>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</si>
  <si>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</si>
  <si>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</si>
  <si>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</si>
  <si>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</si>
  <si>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</si>
  <si>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</si>
  <si>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</si>
  <si>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</si>
  <si>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</si>
  <si>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</si>
  <si>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</si>
  <si>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</si>
  <si>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</si>
  <si>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</si>
  <si>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</si>
  <si>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</si>
  <si>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</si>
  <si>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</si>
  <si>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</si>
  <si>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</si>
  <si>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</si>
  <si>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</si>
  <si>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</si>
  <si>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</si>
  <si>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</si>
  <si>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</si>
  <si>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</si>
  <si>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</si>
  <si>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</si>
  <si>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</si>
  <si>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</si>
  <si>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</si>
  <si>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</si>
  <si>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</si>
  <si>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</si>
  <si>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</si>
  <si>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</si>
  <si>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</si>
  <si>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</si>
  <si>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</si>
  <si>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</si>
  <si>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</si>
  <si>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</si>
  <si>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</si>
  <si>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</si>
  <si>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</si>
  <si>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</si>
  <si>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</si>
  <si>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</si>
  <si>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</si>
  <si>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</si>
  <si>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</si>
  <si>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</si>
  <si>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</si>
  <si>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</si>
  <si>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</si>
  <si>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</si>
  <si>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</si>
  <si>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</si>
  <si>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</si>
  <si>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</si>
  <si>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</si>
  <si>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</si>
  <si>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</si>
  <si>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</si>
  <si>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</si>
  <si>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</si>
  <si>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</si>
  <si>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</si>
  <si>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</si>
  <si>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</si>
  <si>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</si>
  <si>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</si>
  <si>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</si>
  <si>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</si>
  <si>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</si>
  <si>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</si>
  <si>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</si>
  <si>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</si>
  <si>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</si>
  <si>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</si>
  <si>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</si>
  <si>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</si>
  <si>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</si>
  <si>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</si>
  <si>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</si>
  <si>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</si>
  <si>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</si>
  <si>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</si>
  <si>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</si>
  <si>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</si>
  <si>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</si>
  <si>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</si>
  <si>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</si>
  <si>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</si>
  <si>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</si>
  <si>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</si>
  <si>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</si>
  <si>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</si>
  <si>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</si>
  <si>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</si>
  <si>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</si>
  <si>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</si>
  <si>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</si>
  <si>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</si>
  <si>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</si>
  <si>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</si>
  <si>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</si>
  <si>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</si>
  <si>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</si>
  <si>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</si>
  <si>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</si>
  <si>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</si>
  <si>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</si>
  <si>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</si>
  <si>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</si>
  <si>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</si>
  <si>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</si>
  <si>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</si>
  <si>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</si>
  <si>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</si>
  <si>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</si>
  <si>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</si>
  <si>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</si>
  <si>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</si>
  <si>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</si>
  <si>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</si>
  <si>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</si>
  <si>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</si>
  <si>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</si>
  <si>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</si>
  <si>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</si>
  <si>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</si>
  <si>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</si>
  <si>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</si>
  <si>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</si>
  <si>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</si>
  <si>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</si>
  <si>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</si>
  <si>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</si>
  <si>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</si>
  <si>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</si>
  <si>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</si>
  <si>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</si>
  <si>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</si>
  <si>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</si>
  <si>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</si>
  <si>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</si>
  <si>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</si>
  <si>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</si>
  <si>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</si>
  <si>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</si>
  <si>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</si>
  <si>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</si>
  <si>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</si>
  <si>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</si>
  <si>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</si>
  <si>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</si>
  <si>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</si>
  <si>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</si>
  <si>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</si>
  <si>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</si>
  <si>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</si>
  <si>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</si>
  <si>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</si>
  <si>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</si>
  <si>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</si>
  <si>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</si>
  <si>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</si>
  <si>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</si>
  <si>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</si>
  <si>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</si>
  <si>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</si>
  <si>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</si>
  <si>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</si>
  <si>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</si>
  <si>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</si>
  <si>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</si>
  <si>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</si>
  <si>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</si>
  <si>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</si>
  <si>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</si>
  <si>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</si>
  <si>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</si>
  <si>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</si>
  <si>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</si>
  <si>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</si>
  <si>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</si>
  <si>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</si>
  <si>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</si>
  <si>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</si>
  <si>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</si>
  <si>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</si>
  <si>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</si>
  <si>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</si>
  <si>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</si>
  <si>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</si>
  <si>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</si>
  <si>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</si>
  <si>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</si>
  <si>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</si>
  <si>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</si>
  <si>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</si>
  <si>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</si>
  <si>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</si>
  <si>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</si>
  <si>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</si>
  <si>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</si>
  <si>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</si>
  <si>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</si>
  <si>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</si>
  <si>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</si>
  <si>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</si>
  <si>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</si>
  <si>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</si>
  <si>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</si>
  <si>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</si>
  <si>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</si>
  <si>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</si>
  <si>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</si>
  <si>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</si>
  <si>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</si>
  <si>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</si>
  <si>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</si>
  <si>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</si>
  <si>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</si>
  <si>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</si>
  <si>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</si>
  <si>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</si>
  <si>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</si>
  <si>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</si>
  <si>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</si>
  <si>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</si>
  <si>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</si>
  <si>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</si>
  <si>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</si>
  <si>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</si>
  <si>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</si>
  <si>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</si>
  <si>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</si>
  <si>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</si>
  <si>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</si>
  <si>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</si>
  <si>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</si>
  <si>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</si>
  <si>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</si>
  <si>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</si>
  <si>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</si>
  <si>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</si>
  <si>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</si>
  <si>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</si>
  <si>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</si>
  <si>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</si>
  <si>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</si>
  <si>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</si>
  <si>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</si>
  <si>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</si>
  <si>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</si>
  <si>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</si>
  <si>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</si>
  <si>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</si>
  <si>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</si>
  <si>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</si>
  <si>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</si>
  <si>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</si>
  <si>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</si>
  <si>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</si>
  <si>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</si>
  <si>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</si>
  <si>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</si>
  <si>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</si>
  <si>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</si>
  <si>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</si>
  <si>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</si>
  <si>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</si>
  <si>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</si>
  <si>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</si>
  <si>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</si>
  <si>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</si>
  <si>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</si>
  <si>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</si>
  <si>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</si>
  <si>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</si>
  <si>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</si>
  <si>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</si>
  <si>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</si>
  <si>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</si>
  <si>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</si>
  <si>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</si>
  <si>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</si>
  <si>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</si>
  <si>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</si>
  <si>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</si>
  <si>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</si>
  <si>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</si>
  <si>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</si>
  <si>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</si>
  <si>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</si>
  <si>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</si>
  <si>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</si>
  <si>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</si>
  <si>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</si>
  <si>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</si>
  <si>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</si>
  <si>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</si>
  <si>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</si>
  <si>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</si>
  <si>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</si>
  <si>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</si>
  <si>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</si>
  <si>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</si>
  <si>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</si>
  <si>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</si>
  <si>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</si>
  <si>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</si>
  <si>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</si>
  <si>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</si>
  <si>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</si>
  <si>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</si>
  <si>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</si>
  <si>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</si>
  <si>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</si>
  <si>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</si>
  <si>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</si>
  <si>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</si>
  <si>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</si>
  <si>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</si>
  <si>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</si>
  <si>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</si>
  <si>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</si>
  <si>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</si>
  <si>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</si>
  <si>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</si>
  <si>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</si>
  <si>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</si>
  <si>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</si>
  <si>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</si>
  <si>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</si>
  <si>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</si>
  <si>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</si>
  <si>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</si>
  <si>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</si>
  <si>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</si>
  <si>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</si>
  <si>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</si>
  <si>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</si>
  <si>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</si>
  <si>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</si>
  <si>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</si>
  <si>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</si>
  <si>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</si>
  <si>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</si>
  <si>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</si>
  <si>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</si>
  <si>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</si>
  <si>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</si>
  <si>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</si>
  <si>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</si>
  <si>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</si>
  <si>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</si>
  <si>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</si>
  <si>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</si>
  <si>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</si>
  <si>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</si>
  <si>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</si>
  <si>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</si>
  <si>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</si>
  <si>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</si>
  <si>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</si>
  <si>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</si>
  <si>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</si>
  <si>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</si>
  <si>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</si>
  <si>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</si>
  <si>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</si>
  <si>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</si>
  <si>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</si>
  <si>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</si>
  <si>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</si>
  <si>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</si>
  <si>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</si>
  <si>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</si>
  <si>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</si>
  <si>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</si>
  <si>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</si>
  <si>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</si>
  <si>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</si>
  <si>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</si>
  <si>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</si>
  <si>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</si>
  <si>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</si>
  <si>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</si>
  <si>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</si>
  <si>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</si>
  <si>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</si>
  <si>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</si>
  <si>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</si>
  <si>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</si>
  <si>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</si>
  <si>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</si>
  <si>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</si>
  <si>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</si>
  <si>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</si>
  <si>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</si>
  <si>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</si>
  <si>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</si>
  <si>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</si>
  <si>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</si>
  <si>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</si>
  <si>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</si>
  <si>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</si>
  <si>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</si>
  <si>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</si>
  <si>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</si>
  <si>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</si>
  <si>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</si>
  <si>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</si>
  <si>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</si>
  <si>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</si>
  <si>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</si>
  <si>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</si>
  <si>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</si>
  <si>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</si>
  <si>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</si>
  <si>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</si>
  <si>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</si>
  <si>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</si>
  <si>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</si>
  <si>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</si>
  <si>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</si>
  <si>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</si>
  <si>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</si>
  <si>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</si>
  <si>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</si>
  <si>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</si>
  <si>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</si>
  <si>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</si>
  <si>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</si>
  <si>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</si>
  <si>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</si>
  <si>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</si>
  <si>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</si>
  <si>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</si>
  <si>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</si>
  <si>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</si>
  <si>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</si>
  <si>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</si>
  <si>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</si>
  <si>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</si>
  <si>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</si>
  <si>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</si>
  <si>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</si>
  <si>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</si>
  <si>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</si>
  <si>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</si>
  <si>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</si>
  <si>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</si>
  <si>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</si>
  <si>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</si>
  <si>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</si>
  <si>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</si>
  <si>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</si>
  <si>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</si>
  <si>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</si>
  <si>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</si>
  <si>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</si>
  <si>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</si>
  <si>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</si>
  <si>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</si>
  <si>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</si>
  <si>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</si>
  <si>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</si>
  <si>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</si>
  <si>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</si>
  <si>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</si>
  <si>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</si>
  <si>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</si>
  <si>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</si>
  <si>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</si>
  <si>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</si>
  <si>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</si>
  <si>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</si>
  <si>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</si>
  <si>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</si>
  <si>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</si>
  <si>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</si>
  <si>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</si>
  <si>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</si>
  <si>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</si>
  <si>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</si>
  <si>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</si>
  <si>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</si>
  <si>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</si>
  <si>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</si>
  <si>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</si>
  <si>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</si>
  <si>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</si>
  <si>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</si>
  <si>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</si>
  <si>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</si>
  <si>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</si>
  <si>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</si>
  <si>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</si>
  <si>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</si>
  <si>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</si>
  <si>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</si>
  <si>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</si>
  <si>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</si>
  <si>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</si>
  <si>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</si>
  <si>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</si>
  <si>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</si>
  <si>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</si>
  <si>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</si>
  <si>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</si>
  <si>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</si>
  <si>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</si>
  <si>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</si>
  <si>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</si>
  <si>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</si>
  <si>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</si>
  <si>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</si>
  <si>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</si>
  <si>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</si>
  <si>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</si>
  <si>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</si>
  <si>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</si>
  <si>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</si>
  <si>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</si>
  <si>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</si>
  <si>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</si>
  <si>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</si>
  <si>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</si>
  <si>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</si>
  <si>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</si>
  <si>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</si>
  <si>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</si>
  <si>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</si>
  <si>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</si>
  <si>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</si>
  <si>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</si>
  <si>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</si>
  <si>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</si>
  <si>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</si>
  <si>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</si>
  <si>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</si>
  <si>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</si>
  <si>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</si>
  <si>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</si>
  <si>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</si>
  <si>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</si>
  <si>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</si>
  <si>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</si>
  <si>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</si>
  <si>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</si>
  <si>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</si>
  <si>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</si>
  <si>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</si>
  <si>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</si>
  <si>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</si>
  <si>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</si>
  <si>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</si>
  <si>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</si>
  <si>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</si>
  <si>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</si>
  <si>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</si>
  <si>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</si>
  <si>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</si>
  <si>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</si>
  <si>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</si>
  <si>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</si>
  <si>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</si>
  <si>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</si>
  <si>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</si>
  <si>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</si>
  <si>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</si>
  <si>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</si>
  <si>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</si>
  <si>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</si>
  <si>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</si>
  <si>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</si>
  <si>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</si>
  <si>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</si>
  <si>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</si>
  <si>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</si>
  <si>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</si>
  <si>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</si>
  <si>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</si>
  <si>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</si>
  <si>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</si>
  <si>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</si>
  <si>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</si>
  <si>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</si>
  <si>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</si>
  <si>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</si>
  <si>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</si>
  <si>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</si>
  <si>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</si>
  <si>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</si>
  <si>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</si>
  <si>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</si>
  <si>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</si>
  <si>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</si>
  <si>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</si>
  <si>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</si>
  <si>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</si>
  <si>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</si>
  <si>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</si>
  <si>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</si>
  <si>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</si>
  <si>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</si>
  <si>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</si>
  <si>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</si>
  <si>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</si>
  <si>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</si>
  <si>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</si>
  <si>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</si>
  <si>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</si>
  <si>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</si>
  <si>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</si>
  <si>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</si>
  <si>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</si>
  <si>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</si>
  <si>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</si>
  <si>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</si>
  <si>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</si>
  <si>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</si>
  <si>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</si>
  <si>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</si>
  <si>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</si>
  <si>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</si>
  <si>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</si>
  <si>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</si>
  <si>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</si>
  <si>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</si>
  <si>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</si>
  <si>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</si>
  <si>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</si>
  <si>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</si>
  <si>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</si>
  <si>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</si>
  <si>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</si>
  <si>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</si>
  <si>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</si>
  <si>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</si>
  <si>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</si>
  <si>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</si>
  <si>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</si>
  <si>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</si>
  <si>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</si>
  <si>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</si>
  <si>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</si>
  <si>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</si>
  <si>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</si>
  <si>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</si>
  <si>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</si>
  <si>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</si>
  <si>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</si>
  <si>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</si>
  <si>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</si>
  <si>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</si>
  <si>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</si>
  <si>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</si>
  <si>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</si>
  <si>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</si>
  <si>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</si>
  <si>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</si>
  <si>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</si>
  <si>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</si>
  <si>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</si>
  <si>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</si>
  <si>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</si>
  <si>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</si>
  <si>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</si>
  <si>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</si>
  <si>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</si>
  <si>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</si>
  <si>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</si>
  <si>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</si>
  <si>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</si>
  <si>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</si>
  <si>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</si>
  <si>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</si>
  <si>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</si>
  <si>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</si>
  <si>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</si>
  <si>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</si>
  <si>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</si>
  <si>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</si>
  <si>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</si>
  <si>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</si>
  <si>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</si>
  <si>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</si>
  <si>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</si>
  <si>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</si>
  <si>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</si>
  <si>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</si>
  <si>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</si>
  <si>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</si>
  <si>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</si>
  <si>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</si>
  <si>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</si>
  <si>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</si>
  <si>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</si>
  <si>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</si>
  <si>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</si>
  <si>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</si>
  <si>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</si>
  <si>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</si>
  <si>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</si>
  <si>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</si>
  <si>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</si>
  <si>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</si>
  <si>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</si>
  <si>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</si>
  <si>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</si>
  <si>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</si>
  <si>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</si>
  <si>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</si>
  <si>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</si>
  <si>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</si>
  <si>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</si>
  <si>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</si>
  <si>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</si>
  <si>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</si>
  <si>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</si>
  <si>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</si>
  <si>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</si>
  <si>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</si>
  <si>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</si>
  <si>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</si>
  <si>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</si>
  <si>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</si>
  <si>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</si>
  <si>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</si>
  <si>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</si>
  <si>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</si>
  <si>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</si>
  <si>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</si>
  <si>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</si>
  <si>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</si>
  <si>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</si>
  <si>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</si>
  <si>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</si>
  <si>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</si>
  <si>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</si>
  <si>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</si>
  <si>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</si>
  <si>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</si>
  <si>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</si>
  <si>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</si>
  <si>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</si>
  <si>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</si>
  <si>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</si>
  <si>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</si>
  <si>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</si>
  <si>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</si>
  <si>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</si>
  <si>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</si>
  <si>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</si>
  <si>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</si>
  <si>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</si>
  <si>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</si>
  <si>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</si>
  <si>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</si>
  <si>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</si>
  <si>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</si>
  <si>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</si>
  <si>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</si>
  <si>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</si>
  <si>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</si>
  <si>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</si>
  <si>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</si>
  <si>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</si>
  <si>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</si>
  <si>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</si>
  <si>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</si>
  <si>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</si>
  <si>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</si>
  <si>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</si>
  <si>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</si>
  <si>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</si>
  <si>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</si>
  <si>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</si>
  <si>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</si>
  <si>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</si>
  <si>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</si>
  <si>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</si>
  <si>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</si>
  <si>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</si>
  <si>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</si>
  <si>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</si>
  <si>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</si>
  <si>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</si>
  <si>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</si>
  <si>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</si>
  <si>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</si>
  <si>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</si>
  <si>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</si>
  <si>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</si>
  <si>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</si>
  <si>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</si>
  <si>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</si>
  <si>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</si>
  <si>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</si>
  <si>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</si>
  <si>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</si>
  <si>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</si>
  <si>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</si>
  <si>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</si>
  <si>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</si>
  <si>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</si>
  <si>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</si>
  <si>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</si>
  <si>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</si>
  <si>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</si>
  <si>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</si>
  <si>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</si>
  <si>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</si>
  <si>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</si>
  <si>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</si>
  <si>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</si>
  <si>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</si>
  <si>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</si>
  <si>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</si>
  <si>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</si>
  <si>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</si>
  <si>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</si>
  <si>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</si>
  <si>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</si>
  <si>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</si>
  <si>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</si>
  <si>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</si>
  <si>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</si>
  <si>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</si>
  <si>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</si>
  <si>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</si>
  <si>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</si>
  <si>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</si>
  <si>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</si>
  <si>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</si>
  <si>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</si>
  <si>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</si>
  <si>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</si>
  <si>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</si>
  <si>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</si>
  <si>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</si>
  <si>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</si>
  <si>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</si>
  <si>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</si>
  <si>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</si>
  <si>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</si>
  <si>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</si>
  <si>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</si>
  <si>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</si>
  <si>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</si>
  <si>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</si>
  <si>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</si>
  <si>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</si>
  <si>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</si>
  <si>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</si>
  <si>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</si>
  <si>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</si>
  <si>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</si>
  <si>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</si>
  <si>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</si>
  <si>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</si>
  <si>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</si>
  <si>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</si>
  <si>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</si>
  <si>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</si>
  <si>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</si>
  <si>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</si>
  <si>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</si>
  <si>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</si>
  <si>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</si>
  <si>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</si>
  <si>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</si>
  <si>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</si>
  <si>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</si>
  <si>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</si>
  <si>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</si>
  <si>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</si>
  <si>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</si>
  <si>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</si>
  <si>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</si>
  <si>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</si>
  <si>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</si>
  <si>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</si>
  <si>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</si>
  <si>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</si>
  <si>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</si>
  <si>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</si>
  <si>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</si>
  <si>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</si>
  <si>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</si>
  <si>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</si>
  <si>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</si>
  <si>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</si>
  <si>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</si>
  <si>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</si>
  <si>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</si>
  <si>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</si>
  <si>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</si>
  <si>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</si>
  <si>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</si>
  <si>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</si>
  <si>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</si>
  <si>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</si>
  <si>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</si>
  <si>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</si>
  <si>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</si>
  <si>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</si>
  <si>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</si>
  <si>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</si>
  <si>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</si>
  <si>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</si>
  <si>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</si>
  <si>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</si>
  <si>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</si>
  <si>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</si>
  <si>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</si>
  <si>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</si>
  <si>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</si>
  <si>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</si>
  <si>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</si>
  <si>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</si>
  <si>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</si>
  <si>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</si>
  <si>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</si>
  <si>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</si>
  <si>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</si>
  <si>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</si>
  <si>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</si>
  <si>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</si>
  <si>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</si>
  <si>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</si>
  <si>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</si>
  <si>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</si>
  <si>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</si>
  <si>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</si>
  <si>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</si>
  <si>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</si>
  <si>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</si>
  <si>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</si>
  <si>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</si>
  <si>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</si>
  <si>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</si>
  <si>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</si>
  <si>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</si>
  <si>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</si>
  <si>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</si>
  <si>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</si>
  <si>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</si>
  <si>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</si>
  <si>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</si>
  <si>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</si>
  <si>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</si>
  <si>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</si>
  <si>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</si>
  <si>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</si>
  <si>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</si>
  <si>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</si>
  <si>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</si>
  <si>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</si>
  <si>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</si>
  <si>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</si>
  <si>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</si>
  <si>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</si>
  <si>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</si>
  <si>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</si>
  <si>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</si>
  <si>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</si>
  <si>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</si>
  <si>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</si>
  <si>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</si>
  <si>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</si>
  <si>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</si>
  <si>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</si>
  <si>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</si>
  <si>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</si>
  <si>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</si>
  <si>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</si>
  <si>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</si>
  <si>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</si>
  <si>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</si>
  <si>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</si>
  <si>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</si>
  <si>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</si>
  <si>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</si>
  <si>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</si>
  <si>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</si>
  <si>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</si>
  <si>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</si>
  <si>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</si>
  <si>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</si>
  <si>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</si>
  <si>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</si>
  <si>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</si>
  <si>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</si>
  <si>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</si>
  <si>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</si>
  <si>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</si>
  <si>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</si>
  <si>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</si>
  <si>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</si>
  <si>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</si>
  <si>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</si>
  <si>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</si>
  <si>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</si>
  <si>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</si>
  <si>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</si>
  <si>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</si>
  <si>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</si>
  <si>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</si>
  <si>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</si>
  <si>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</si>
  <si>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</si>
  <si>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</si>
  <si>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</si>
  <si>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</si>
  <si>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</si>
  <si>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</si>
  <si>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</si>
  <si>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</si>
  <si>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</si>
  <si>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</si>
  <si>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</si>
  <si>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</si>
  <si>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</si>
  <si>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</si>
  <si>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</si>
  <si>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</si>
  <si>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</si>
  <si>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</si>
  <si>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</si>
  <si>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</si>
  <si>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</si>
  <si>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</si>
  <si>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</si>
  <si>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</si>
  <si>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</si>
  <si>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</si>
  <si>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</si>
  <si>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</si>
  <si>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</si>
  <si>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</si>
  <si>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</si>
  <si>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</si>
  <si>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</si>
  <si>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</si>
  <si>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</si>
  <si>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</si>
  <si>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</si>
  <si>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</si>
  <si>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</si>
  <si>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</si>
  <si>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</si>
  <si>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</si>
  <si>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</si>
  <si>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</si>
  <si>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</si>
  <si>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</si>
  <si>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</si>
  <si>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</si>
  <si>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</si>
  <si>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</si>
  <si>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</si>
  <si>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</si>
  <si>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</si>
  <si>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</si>
  <si>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</si>
  <si>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</si>
  <si>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</si>
  <si>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</si>
  <si>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</si>
  <si>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</si>
  <si>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</si>
  <si>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</si>
  <si>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</si>
  <si>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</si>
  <si>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</si>
  <si>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</si>
  <si>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</si>
  <si>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</si>
  <si>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</si>
  <si>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</si>
  <si>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</si>
  <si>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</si>
  <si>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</si>
  <si>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</si>
  <si>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</si>
  <si>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</si>
  <si>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</si>
  <si>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</si>
  <si>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</si>
  <si>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</si>
  <si>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</si>
  <si>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</si>
  <si>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</si>
  <si>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</si>
  <si>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</si>
  <si>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</si>
  <si>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</si>
  <si>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</si>
  <si>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</si>
  <si>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</si>
  <si>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</si>
  <si>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</si>
  <si>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</si>
  <si>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</si>
  <si>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</si>
  <si>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</si>
  <si>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</si>
  <si>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</si>
  <si>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</si>
  <si>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</si>
  <si>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</si>
  <si>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</si>
  <si>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</si>
  <si>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</si>
  <si>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</si>
  <si>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</si>
  <si>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</si>
  <si>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</si>
  <si>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</si>
  <si>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</si>
  <si>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</si>
  <si>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</si>
  <si>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</si>
  <si>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</si>
  <si>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</si>
  <si>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</si>
  <si>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</si>
  <si>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</si>
  <si>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</si>
  <si>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</si>
  <si>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</si>
  <si>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</si>
  <si>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</si>
  <si>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</si>
  <si>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</si>
  <si>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</si>
  <si>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</si>
  <si>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</si>
  <si>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</si>
  <si>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</si>
  <si>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</si>
  <si>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</si>
  <si>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</si>
  <si>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</si>
  <si>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</si>
  <si>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</si>
  <si>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</si>
  <si>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</si>
  <si>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</si>
  <si>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</si>
  <si>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</si>
  <si>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</si>
  <si>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</si>
  <si>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</si>
  <si>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</si>
  <si>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</si>
  <si>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</si>
  <si>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</si>
  <si>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</si>
  <si>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</si>
  <si>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</si>
  <si>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</si>
  <si>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</si>
  <si>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</si>
  <si>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</si>
  <si>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</si>
  <si>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</si>
  <si>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</si>
  <si>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</si>
  <si>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</si>
  <si>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</si>
  <si>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</si>
  <si>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</si>
  <si>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</si>
  <si>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</si>
  <si>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</si>
  <si>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</si>
  <si>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</si>
  <si>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</si>
  <si>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</si>
  <si>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</si>
  <si>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</si>
  <si>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</si>
  <si>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</si>
  <si>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</si>
  <si>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</si>
  <si>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</si>
  <si>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</si>
  <si>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</si>
  <si>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</si>
  <si>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</si>
  <si>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</si>
  <si>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</si>
  <si>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</si>
  <si>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</si>
  <si>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</si>
  <si>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</si>
  <si>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</si>
  <si>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</si>
  <si>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</si>
  <si>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</si>
  <si>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</si>
  <si>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</si>
  <si>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</si>
  <si>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</si>
  <si>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</si>
  <si>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</si>
  <si>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</si>
  <si>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</si>
  <si>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</si>
  <si>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</si>
  <si>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</si>
  <si>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</si>
  <si>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</si>
  <si>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</si>
  <si>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</si>
  <si>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</si>
  <si>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</si>
  <si>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</si>
  <si>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</si>
  <si>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</si>
  <si>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</si>
  <si>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</si>
  <si>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</si>
  <si>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</si>
  <si>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</si>
  <si>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</si>
  <si>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</si>
  <si>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</si>
  <si>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</si>
  <si>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</si>
  <si>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</si>
  <si>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</si>
  <si>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</si>
  <si>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</si>
  <si>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</si>
  <si>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</si>
  <si>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</si>
  <si>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</si>
  <si>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</si>
  <si>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</si>
  <si>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</si>
  <si>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</si>
  <si>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</si>
  <si>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</si>
  <si>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</si>
  <si>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</si>
  <si>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</si>
  <si>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</si>
  <si>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</si>
  <si>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</si>
  <si>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</si>
  <si>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</si>
  <si>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</si>
  <si>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</si>
  <si>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</si>
  <si>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</si>
  <si>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</si>
  <si>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</si>
  <si>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</si>
  <si>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</si>
  <si>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</si>
  <si>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</si>
  <si>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</si>
  <si>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</si>
  <si>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</si>
  <si>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</si>
  <si>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</si>
  <si>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</si>
  <si>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</si>
  <si>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</si>
  <si>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</si>
  <si>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</si>
  <si>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</si>
  <si>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</si>
  <si>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</si>
  <si>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</si>
  <si>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</si>
  <si>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</si>
  <si>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</si>
  <si>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</si>
  <si>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</si>
  <si>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</si>
  <si>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</si>
  <si>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</si>
  <si>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</si>
  <si>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</si>
  <si>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</si>
  <si>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</si>
  <si>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</si>
  <si>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</si>
  <si>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</si>
  <si>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</si>
  <si>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</si>
  <si>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</si>
  <si>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</si>
  <si>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</si>
  <si>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</si>
  <si>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</si>
  <si>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</si>
  <si>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</si>
  <si>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</si>
  <si>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</si>
  <si>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</si>
  <si>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</si>
  <si>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</si>
  <si>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</si>
  <si>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</si>
  <si>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</si>
  <si>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</si>
  <si>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</si>
  <si>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</si>
  <si>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</si>
  <si>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</si>
  <si>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</si>
  <si>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</si>
  <si>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</si>
  <si>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</si>
  <si>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</si>
  <si>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</si>
  <si>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</si>
  <si>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</si>
  <si>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</si>
  <si>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</si>
  <si>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</si>
  <si>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</si>
  <si>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</si>
  <si>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</si>
  <si>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</si>
  <si>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</si>
  <si>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</si>
  <si>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</si>
  <si>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</si>
  <si>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</si>
  <si>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</si>
  <si>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</si>
  <si>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</si>
  <si>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</si>
  <si>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</si>
  <si>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</si>
  <si>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</si>
  <si>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</si>
  <si>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</si>
  <si>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</si>
  <si>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</si>
  <si>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</si>
  <si>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</si>
  <si>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</si>
  <si>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</si>
  <si>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</si>
  <si>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</si>
  <si>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</si>
  <si>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</si>
  <si>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</si>
  <si>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</si>
  <si>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</si>
  <si>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</si>
  <si>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</si>
  <si>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</si>
  <si>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</si>
  <si>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</si>
  <si>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</si>
  <si>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</si>
  <si>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</si>
  <si>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</si>
  <si>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</si>
  <si>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</si>
  <si>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</si>
  <si>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</si>
  <si>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</si>
  <si>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</si>
  <si>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</si>
  <si>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</si>
  <si>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</si>
  <si>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</si>
  <si>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</si>
  <si>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</si>
  <si>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</si>
  <si>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</si>
  <si>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</si>
  <si>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</si>
  <si>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</si>
  <si>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</si>
  <si>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</si>
  <si>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</si>
  <si>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</si>
  <si>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</si>
  <si>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</si>
  <si>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</si>
  <si>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</si>
  <si>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</si>
  <si>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</si>
  <si>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</si>
  <si>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</si>
  <si>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</si>
  <si>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</si>
  <si>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</si>
  <si>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</si>
  <si>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</si>
  <si>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</si>
  <si>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</si>
  <si>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</si>
  <si>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</si>
  <si>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</si>
  <si>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</si>
  <si>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</si>
  <si>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</si>
  <si>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</si>
  <si>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</si>
  <si>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</si>
  <si>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</si>
  <si>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</si>
  <si>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</si>
  <si>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</si>
  <si>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</si>
  <si>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</si>
  <si>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</si>
  <si>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</si>
  <si>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</si>
  <si>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</si>
  <si>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</si>
  <si>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</si>
  <si>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</si>
  <si>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</si>
  <si>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</si>
  <si>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</si>
  <si>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</si>
  <si>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</si>
  <si>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</si>
  <si>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</si>
  <si>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</si>
  <si>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</si>
  <si>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</si>
  <si>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</si>
  <si>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</si>
  <si>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</si>
  <si>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</si>
  <si>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</si>
  <si>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</si>
  <si>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</si>
  <si>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</si>
  <si>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</si>
  <si>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</si>
  <si>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</si>
  <si>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</si>
  <si>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</si>
  <si>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</si>
  <si>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</si>
  <si>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</si>
  <si>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</si>
  <si>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</si>
  <si>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</si>
  <si>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</si>
  <si>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</si>
  <si>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</si>
  <si>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</si>
  <si>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</si>
  <si>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</si>
  <si>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</si>
  <si>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</si>
  <si>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</si>
  <si>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</si>
  <si>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</si>
  <si>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</si>
  <si>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</si>
  <si>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</si>
  <si>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</si>
  <si>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</si>
  <si>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</si>
  <si>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</si>
  <si>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</si>
  <si>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</si>
  <si>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</si>
  <si>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</si>
  <si>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</si>
  <si>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</si>
  <si>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</si>
  <si>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</si>
  <si>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</si>
  <si>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</si>
  <si>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</si>
  <si>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</si>
  <si>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</si>
  <si>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</si>
  <si>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</si>
  <si>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</si>
  <si>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</si>
  <si>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</si>
  <si>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</si>
  <si>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</si>
  <si>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</si>
  <si>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</si>
  <si>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</si>
  <si>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</si>
  <si>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</si>
  <si>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</si>
  <si>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</si>
  <si>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</si>
  <si>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</si>
  <si>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</si>
  <si>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</si>
  <si>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</si>
  <si>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</si>
  <si>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</si>
  <si>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</si>
  <si>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</si>
  <si>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</si>
  <si>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</si>
  <si>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</si>
  <si>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</si>
  <si>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</si>
  <si>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</si>
  <si>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</si>
  <si>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</si>
  <si>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</si>
  <si>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</si>
  <si>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</si>
  <si>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</si>
  <si>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</si>
  <si>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</si>
  <si>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</si>
  <si>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</si>
  <si>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</si>
  <si>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</si>
  <si>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</si>
  <si>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</si>
  <si>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</si>
  <si>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</si>
  <si>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</si>
  <si>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</si>
  <si>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</si>
  <si>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</si>
  <si>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</si>
  <si>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</si>
  <si>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</si>
  <si>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</si>
  <si>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</si>
  <si>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</si>
  <si>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</si>
  <si>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</si>
  <si>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</si>
  <si>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</si>
  <si>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</si>
  <si>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</si>
  <si>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</si>
  <si>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</si>
  <si>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</si>
  <si>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</si>
  <si>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</si>
  <si>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</si>
  <si>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</si>
  <si>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</si>
  <si>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</si>
  <si>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</si>
  <si>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</si>
  <si>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</si>
  <si>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</si>
  <si>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</si>
  <si>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</si>
  <si>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</si>
  <si>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</si>
  <si>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</si>
  <si>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</si>
  <si>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</si>
  <si>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</si>
  <si>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</si>
  <si>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</si>
  <si>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</si>
  <si>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</si>
  <si>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</si>
  <si>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</si>
  <si>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</si>
  <si>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</si>
  <si>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</si>
  <si>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</si>
  <si>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</si>
  <si>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</si>
  <si>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</si>
  <si>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</si>
  <si>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</si>
  <si>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</si>
  <si>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</si>
  <si>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</si>
  <si>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</si>
  <si>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</si>
  <si>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</si>
  <si>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</si>
  <si>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</si>
  <si>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</si>
  <si>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</si>
  <si>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</si>
  <si>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</si>
  <si>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</si>
  <si>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</si>
  <si>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</si>
  <si>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</si>
  <si>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</si>
  <si>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</si>
  <si>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</si>
  <si>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</si>
  <si>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</si>
  <si>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</si>
  <si>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</si>
  <si>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</si>
  <si>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</si>
  <si>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</si>
  <si>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</si>
  <si>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</si>
  <si>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</si>
  <si>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</si>
  <si>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</si>
  <si>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</si>
  <si>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</si>
  <si>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</si>
  <si>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</si>
  <si>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</si>
  <si>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</si>
  <si>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</si>
  <si>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</si>
  <si>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</si>
  <si>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</si>
  <si>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</si>
  <si>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</si>
  <si>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</si>
  <si>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</si>
  <si>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</si>
  <si>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</si>
  <si>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</si>
  <si>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</si>
  <si>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</si>
  <si>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</si>
  <si>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</si>
  <si>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</si>
  <si>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</si>
  <si>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</si>
  <si>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</si>
  <si>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</si>
  <si>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</si>
  <si>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</si>
  <si>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</si>
  <si>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</si>
  <si>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</si>
  <si>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</si>
  <si>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</si>
  <si>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</si>
  <si>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</si>
  <si>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</si>
  <si>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</si>
  <si>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</si>
  <si>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</si>
  <si>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</si>
  <si>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</si>
  <si>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</si>
  <si>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</si>
  <si>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</si>
  <si>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</si>
  <si>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</si>
  <si>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</si>
  <si>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</si>
  <si>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</si>
  <si>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</si>
  <si>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</si>
  <si>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</si>
  <si>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</si>
  <si>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</si>
  <si>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</si>
  <si>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</si>
  <si>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</si>
  <si>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</si>
  <si>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</si>
  <si>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</si>
  <si>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</si>
  <si>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</si>
  <si>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</si>
  <si>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</si>
  <si>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</si>
  <si>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</si>
  <si>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</si>
  <si>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</si>
  <si>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</si>
  <si>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</si>
  <si>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</si>
  <si>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</si>
  <si>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</si>
  <si>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</si>
  <si>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</si>
  <si>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</si>
  <si>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</si>
  <si>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</si>
  <si>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</si>
  <si>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</si>
  <si>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</si>
  <si>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</si>
  <si>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</si>
  <si>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</si>
  <si>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</si>
  <si>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</si>
  <si>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</si>
  <si>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</si>
  <si>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</si>
  <si>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</si>
  <si>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</si>
  <si>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</si>
  <si>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</si>
  <si>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</si>
  <si>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</si>
  <si>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</si>
  <si>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</si>
  <si>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</si>
  <si>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</si>
  <si>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</si>
  <si>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</si>
  <si>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</si>
  <si>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</si>
  <si>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</si>
  <si>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</si>
  <si>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</si>
  <si>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</si>
  <si>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</si>
  <si>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</si>
  <si>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</si>
  <si>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</si>
  <si>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</si>
  <si>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</si>
  <si>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</si>
  <si>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</si>
  <si>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</si>
  <si>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</si>
  <si>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</si>
  <si>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</si>
  <si>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</si>
  <si>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</si>
  <si>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</si>
  <si>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</si>
  <si>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</si>
  <si>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</si>
  <si>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</si>
  <si>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</si>
  <si>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</si>
  <si>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</si>
  <si>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</si>
  <si>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</si>
  <si>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</si>
  <si>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</si>
  <si>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</si>
  <si>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</si>
  <si>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</si>
  <si>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</si>
  <si>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</si>
  <si>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</si>
  <si>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</si>
  <si>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</si>
  <si>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</si>
  <si>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</si>
  <si>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</si>
  <si>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</si>
  <si>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</si>
  <si>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</si>
  <si>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</si>
  <si>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</si>
  <si>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</si>
  <si>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</si>
  <si>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</si>
  <si>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</si>
  <si>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</si>
  <si>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</si>
  <si>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</si>
  <si>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</si>
  <si>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</si>
  <si>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</si>
  <si>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</si>
  <si>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</si>
  <si>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</si>
  <si>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</si>
  <si>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</si>
  <si>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</si>
  <si>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</si>
  <si>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</si>
  <si>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</si>
  <si>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</si>
  <si>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</si>
  <si>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</si>
  <si>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</si>
  <si>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</si>
  <si>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</si>
  <si>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</si>
  <si>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</si>
  <si>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</si>
  <si>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</si>
  <si>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</si>
  <si>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</si>
  <si>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</si>
  <si>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</si>
  <si>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</si>
  <si>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</si>
  <si>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</si>
  <si>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</si>
  <si>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</si>
  <si>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</si>
  <si>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</si>
  <si>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</si>
  <si>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</si>
  <si>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</si>
  <si>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</si>
  <si>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</si>
  <si>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</si>
  <si>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</si>
  <si>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</si>
  <si>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</si>
  <si>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</si>
  <si>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</si>
  <si>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</si>
  <si>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</si>
  <si>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</si>
  <si>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</si>
  <si>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</si>
  <si>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</si>
  <si>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</si>
  <si>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</si>
  <si>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</si>
  <si>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</si>
  <si>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</si>
  <si>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</si>
  <si>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</si>
  <si>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</si>
  <si>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</si>
  <si>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</si>
  <si>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</si>
  <si>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</si>
  <si>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</si>
  <si>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</si>
  <si>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</si>
  <si>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</si>
  <si>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</si>
  <si>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</si>
  <si>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</si>
  <si>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</si>
  <si>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</si>
  <si>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</si>
  <si>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</si>
  <si>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</si>
  <si>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</si>
  <si>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</si>
  <si>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</si>
  <si>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</si>
  <si>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</si>
  <si>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</si>
  <si>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</si>
  <si>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</si>
  <si>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</si>
  <si>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</si>
  <si>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</si>
  <si>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</si>
  <si>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</si>
  <si>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</si>
  <si>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</si>
  <si>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</si>
  <si>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</si>
  <si>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</si>
  <si>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</si>
  <si>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</si>
  <si>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</si>
  <si>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</si>
  <si>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</si>
  <si>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</si>
  <si>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</si>
  <si>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</si>
  <si>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</si>
  <si>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</si>
  <si>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</si>
  <si>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</si>
  <si>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</si>
  <si>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</si>
  <si>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</si>
  <si>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</si>
  <si>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</si>
  <si>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</si>
  <si>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</si>
  <si>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</si>
  <si>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</si>
  <si>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</si>
  <si>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</si>
  <si>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</si>
  <si>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</si>
  <si>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</si>
  <si>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</si>
  <si>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</si>
  <si>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</si>
  <si>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</si>
  <si>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</si>
  <si>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</si>
  <si>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</si>
  <si>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</si>
  <si>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</si>
  <si>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</si>
  <si>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</si>
  <si>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</si>
  <si>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</si>
  <si>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</si>
  <si>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</si>
  <si>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</si>
  <si>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</si>
  <si>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</si>
  <si>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</si>
  <si>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</si>
  <si>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</si>
  <si>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</si>
  <si>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</si>
  <si>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</si>
  <si>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</si>
  <si>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</si>
  <si>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</si>
  <si>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</si>
  <si>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</si>
  <si>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</si>
  <si>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</si>
  <si>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</si>
  <si>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</si>
  <si>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</si>
  <si>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</si>
  <si>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</si>
  <si>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</si>
  <si>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</si>
  <si>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</si>
  <si>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</si>
  <si>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</si>
  <si>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</si>
  <si>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</si>
  <si>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</si>
  <si>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</si>
  <si>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</si>
  <si>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</si>
  <si>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</si>
  <si>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</si>
  <si>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</si>
  <si>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</si>
  <si>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</si>
  <si>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</si>
  <si>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</si>
  <si>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</si>
  <si>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</si>
  <si>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</si>
  <si>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</si>
  <si>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</si>
  <si>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</si>
  <si>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</si>
  <si>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</si>
  <si>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</si>
  <si>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</si>
  <si>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</si>
  <si>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</si>
  <si>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</si>
  <si>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</si>
  <si>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</si>
  <si>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</si>
  <si>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</si>
  <si>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</si>
  <si>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</si>
  <si>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</si>
  <si>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</si>
  <si>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</si>
  <si>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</si>
  <si>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</si>
  <si>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</si>
  <si>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</si>
  <si>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</si>
  <si>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</si>
  <si>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</si>
  <si>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</si>
  <si>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</si>
  <si>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</si>
  <si>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</si>
  <si>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</si>
  <si>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</si>
  <si>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</si>
  <si>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</si>
  <si>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</si>
  <si>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</si>
  <si>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</si>
  <si>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</si>
  <si>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</si>
  <si>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</si>
  <si>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</si>
  <si>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</si>
  <si>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</si>
  <si>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</si>
  <si>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</si>
  <si>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</si>
  <si>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</si>
  <si>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</si>
  <si>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</si>
  <si>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</si>
  <si>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</si>
  <si>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</si>
  <si>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</si>
  <si>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</si>
  <si>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</si>
  <si>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</si>
  <si>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</si>
  <si>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</si>
  <si>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</si>
  <si>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</si>
  <si>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</si>
  <si>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</si>
  <si>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</si>
  <si>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</si>
  <si>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</si>
  <si>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</si>
  <si>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</si>
  <si>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</si>
  <si>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</si>
  <si>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</si>
  <si>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</si>
  <si>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</si>
  <si>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</si>
  <si>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</si>
  <si>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</si>
  <si>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</si>
  <si>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</si>
  <si>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</si>
  <si>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</si>
  <si>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</si>
  <si>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</si>
  <si>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</si>
  <si>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</si>
  <si>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</si>
  <si>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</si>
  <si>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</si>
  <si>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</si>
  <si>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</si>
  <si>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</si>
  <si>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</si>
  <si>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</si>
  <si>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</si>
  <si>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</si>
  <si>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</si>
  <si>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</si>
  <si>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</si>
  <si>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</si>
  <si>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</si>
  <si>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</si>
  <si>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</si>
  <si>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</si>
  <si>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</si>
  <si>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</si>
  <si>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</si>
  <si>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</si>
  <si>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</si>
  <si>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</si>
  <si>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</si>
  <si>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</si>
  <si>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</si>
  <si>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</si>
  <si>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</si>
  <si>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</si>
  <si>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</si>
  <si>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</si>
  <si>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</si>
  <si>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</si>
  <si>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</si>
  <si>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</si>
  <si>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</si>
  <si>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</si>
  <si>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</si>
  <si>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</si>
  <si>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</si>
  <si>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</si>
  <si>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</si>
  <si>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</si>
  <si>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</si>
  <si>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</si>
  <si>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</si>
  <si>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</si>
  <si>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</si>
  <si>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</si>
  <si>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</si>
  <si>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</si>
  <si>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</si>
  <si>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</si>
  <si>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</si>
  <si>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</si>
  <si>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</si>
  <si>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</si>
  <si>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</si>
  <si>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</si>
  <si>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</si>
  <si>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</si>
  <si>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</si>
  <si>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</si>
  <si>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</si>
  <si>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</si>
  <si>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</si>
  <si>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</si>
  <si>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</si>
  <si>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</si>
  <si>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</si>
  <si>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</si>
  <si>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</si>
  <si>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</si>
  <si>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</si>
  <si>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</si>
  <si>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</si>
  <si>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</si>
  <si>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</si>
  <si>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</si>
  <si>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</si>
  <si>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</si>
  <si>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</si>
  <si>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</si>
  <si>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</si>
  <si>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</si>
  <si>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</si>
  <si>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</si>
  <si>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</si>
  <si>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</si>
  <si>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</si>
  <si>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</si>
  <si>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</si>
  <si>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</si>
  <si>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</si>
  <si>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</si>
  <si>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</si>
  <si>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</si>
  <si>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</si>
  <si>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</si>
  <si>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</si>
  <si>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</si>
  <si>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</si>
  <si>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</si>
  <si>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</si>
  <si>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</si>
  <si>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</si>
  <si>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</si>
  <si>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</si>
  <si>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</si>
  <si>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</si>
  <si>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</si>
  <si>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</si>
  <si>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</si>
  <si>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</si>
  <si>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</si>
  <si>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</si>
  <si>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</si>
  <si>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</si>
  <si>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</si>
  <si>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</si>
  <si>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</si>
  <si>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</si>
  <si>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</si>
  <si>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</si>
  <si>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</si>
  <si>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</si>
  <si>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</si>
  <si>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</si>
  <si>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</si>
  <si>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</si>
  <si>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</si>
  <si>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</si>
  <si>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</si>
  <si>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</si>
  <si>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</si>
  <si>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</si>
  <si>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</si>
  <si>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</si>
  <si>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</si>
  <si>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</si>
  <si>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</si>
  <si>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</si>
  <si>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</si>
  <si>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</si>
  <si>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</si>
  <si>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</si>
  <si>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</si>
  <si>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</si>
  <si>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</si>
  <si>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</si>
  <si>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</si>
  <si>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</si>
  <si>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</si>
  <si>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</si>
  <si>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</si>
  <si>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</si>
  <si>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</si>
  <si>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</si>
  <si>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</si>
  <si>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</si>
  <si>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</si>
  <si>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</si>
  <si>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</si>
  <si>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</si>
  <si>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</si>
  <si>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</si>
  <si>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</si>
  <si>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</si>
  <si>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</si>
  <si>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</si>
  <si>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</si>
  <si>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</si>
  <si>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</si>
  <si>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</si>
  <si>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</si>
  <si>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</si>
  <si>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</si>
  <si>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</si>
  <si>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</si>
  <si>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</si>
  <si>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</si>
  <si>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</si>
  <si>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</si>
  <si>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</si>
  <si>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</si>
  <si>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</si>
  <si>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</si>
  <si>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</si>
  <si>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</si>
  <si>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</si>
  <si>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</si>
  <si>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</si>
  <si>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</si>
  <si>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</si>
  <si>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</si>
  <si>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</si>
  <si>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</si>
  <si>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</si>
  <si>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</si>
  <si>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</si>
  <si>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</si>
  <si>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</si>
  <si>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</si>
  <si>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</si>
  <si>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</si>
  <si>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</si>
  <si>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</si>
  <si>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</si>
  <si>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</si>
  <si>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</si>
  <si>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</si>
  <si>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</si>
  <si>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</si>
  <si>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</si>
  <si>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</si>
  <si>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</si>
  <si>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</si>
  <si>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</si>
  <si>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</si>
  <si>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</si>
  <si>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</si>
  <si>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</si>
  <si>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</si>
  <si>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</si>
  <si>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</si>
  <si>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</si>
  <si>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</si>
  <si>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</si>
  <si>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</si>
  <si>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</si>
  <si>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</si>
  <si>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</si>
  <si>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</si>
  <si>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</si>
  <si>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</si>
  <si>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</si>
  <si>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</si>
  <si>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</si>
  <si>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</si>
  <si>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</si>
  <si>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</si>
  <si>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</si>
  <si>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</si>
  <si>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</si>
  <si>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</si>
  <si>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</si>
  <si>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</si>
  <si>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</si>
  <si>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</si>
  <si>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</si>
  <si>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</si>
  <si>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</si>
  <si>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</si>
  <si>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</si>
  <si>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</si>
  <si>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</si>
  <si>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</si>
  <si>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</si>
  <si>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</si>
  <si>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</si>
  <si>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</si>
  <si>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</si>
  <si>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</si>
  <si>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</si>
  <si>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</si>
  <si>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</si>
  <si>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</si>
  <si>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</si>
  <si>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</si>
  <si>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</si>
  <si>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</si>
  <si>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</si>
  <si>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</si>
  <si>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</si>
  <si>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</si>
  <si>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</si>
  <si>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</si>
  <si>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</si>
  <si>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</si>
  <si>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</si>
  <si>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</si>
  <si>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</si>
  <si>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</si>
  <si>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</si>
  <si>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</si>
  <si>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</si>
  <si>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</si>
  <si>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</si>
  <si>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</si>
  <si>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</si>
  <si>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</si>
  <si>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</si>
  <si>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</si>
  <si>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</si>
  <si>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</si>
  <si>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</si>
  <si>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</si>
  <si>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</si>
  <si>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</si>
  <si>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</si>
  <si>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</si>
  <si>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</si>
  <si>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</si>
  <si>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</si>
  <si>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</si>
  <si>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</si>
  <si>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</si>
  <si>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</si>
  <si>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</si>
  <si>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</si>
  <si>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</si>
  <si>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</si>
  <si>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</si>
  <si>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</si>
  <si>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</si>
  <si>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</si>
  <si>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</si>
  <si>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</si>
  <si>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</si>
  <si>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</si>
  <si>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</si>
  <si>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</si>
  <si>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</si>
  <si>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</si>
  <si>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</si>
  <si>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</si>
  <si>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</si>
  <si>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</si>
  <si>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</si>
  <si>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</si>
  <si>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</si>
  <si>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</si>
  <si>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</si>
  <si>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</si>
  <si>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</si>
  <si>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</si>
  <si>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</si>
  <si>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</si>
  <si>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</si>
  <si>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</si>
  <si>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</si>
  <si>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</si>
  <si>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</si>
  <si>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</si>
  <si>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</si>
  <si>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</si>
  <si>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</si>
  <si>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</si>
  <si>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</si>
  <si>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</si>
  <si>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</si>
  <si>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</si>
  <si>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</si>
  <si>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</si>
  <si>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</si>
  <si>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</si>
  <si>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</si>
  <si>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</si>
  <si>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</si>
  <si>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</si>
  <si>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</si>
  <si>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</si>
  <si>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</si>
  <si>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</si>
  <si>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</si>
  <si>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</si>
  <si>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</si>
  <si>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</si>
  <si>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</si>
  <si>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</si>
  <si>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</si>
  <si>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</si>
  <si>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</si>
  <si>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</si>
  <si>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</si>
  <si>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</si>
  <si>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</si>
  <si>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</si>
  <si>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</si>
  <si>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</si>
  <si>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</si>
  <si>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</si>
  <si>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</si>
  <si>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</si>
  <si>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</si>
  <si>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</si>
  <si>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</si>
  <si>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</si>
  <si>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</si>
  <si>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</si>
  <si>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</si>
  <si>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</si>
  <si>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</si>
  <si>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</si>
  <si>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</si>
  <si>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</si>
  <si>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</si>
  <si>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</si>
  <si>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</si>
  <si>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</si>
  <si>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</si>
  <si>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</si>
  <si>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</si>
  <si>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</si>
  <si>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</si>
  <si>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</si>
  <si>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</si>
  <si>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</si>
  <si>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</si>
  <si>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</si>
  <si>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</si>
  <si>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</si>
  <si>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</si>
  <si>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</si>
  <si>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</si>
  <si>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</si>
  <si>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</si>
  <si>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</si>
  <si>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</si>
  <si>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</si>
  <si>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</si>
  <si>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</si>
  <si>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</si>
  <si>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</si>
  <si>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</si>
  <si>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</si>
  <si>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</si>
  <si>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</si>
  <si>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</si>
  <si>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</si>
  <si>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</si>
  <si>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</si>
  <si>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</si>
  <si>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</si>
  <si>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</si>
  <si>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</si>
  <si>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</si>
  <si>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</si>
  <si>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</si>
  <si>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</si>
  <si>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</si>
  <si>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</si>
  <si>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</si>
  <si>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</si>
  <si>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</si>
  <si>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</si>
  <si>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</si>
  <si>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</si>
  <si>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</si>
  <si>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</si>
  <si>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</si>
  <si>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</si>
  <si>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</si>
  <si>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</si>
  <si>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</si>
  <si>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</si>
  <si>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</si>
  <si>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</si>
  <si>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</si>
  <si>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</si>
  <si>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</si>
  <si>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</si>
  <si>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</si>
  <si>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</si>
  <si>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</si>
  <si>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</si>
  <si>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</si>
  <si>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</si>
  <si>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</si>
  <si>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</si>
  <si>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</si>
  <si>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</si>
  <si>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</si>
  <si>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</si>
  <si>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</si>
  <si>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</si>
  <si>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</si>
  <si>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</si>
  <si>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</si>
  <si>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</si>
  <si>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</si>
  <si>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</si>
  <si>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</si>
  <si>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</si>
  <si>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</si>
  <si>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</si>
  <si>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</si>
  <si>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</si>
  <si>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</si>
  <si>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</si>
  <si>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</si>
  <si>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</si>
  <si>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</si>
  <si>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</si>
  <si>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</si>
  <si>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</si>
  <si>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</si>
  <si>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</si>
  <si>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</si>
  <si>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</si>
  <si>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</si>
  <si>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</si>
  <si>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</si>
  <si>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</si>
  <si>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</si>
  <si>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</si>
  <si>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</si>
  <si>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</si>
  <si>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</si>
  <si>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</si>
  <si>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</si>
  <si>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</si>
  <si>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</si>
  <si>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</si>
  <si>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</si>
  <si>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</si>
  <si>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</si>
  <si>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</si>
  <si>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</si>
  <si>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</si>
  <si>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</si>
  <si>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</si>
  <si>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</si>
  <si>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</si>
  <si>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</si>
  <si>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</si>
  <si>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</si>
  <si>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</si>
  <si>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</si>
  <si>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</si>
  <si>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</si>
  <si>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</si>
  <si>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</si>
  <si>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</si>
  <si>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</si>
  <si>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</si>
  <si>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</si>
  <si>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</si>
  <si>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</si>
  <si>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</si>
  <si>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</si>
  <si>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</si>
  <si>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</si>
  <si>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</si>
  <si>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</si>
  <si>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</si>
  <si>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</si>
  <si>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</si>
  <si>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</si>
  <si>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</si>
  <si>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</si>
  <si>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</si>
  <si>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</si>
  <si>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</si>
  <si>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</si>
  <si>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</si>
  <si>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</si>
  <si>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</si>
  <si>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</si>
  <si>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</si>
  <si>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</si>
  <si>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</si>
  <si>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</si>
  <si>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</si>
  <si>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</si>
  <si>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</si>
  <si>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</si>
  <si>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</si>
  <si>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</si>
  <si>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</si>
  <si>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</si>
  <si>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</si>
  <si>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</si>
  <si>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</si>
  <si>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</si>
  <si>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</si>
  <si>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</si>
  <si>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</si>
  <si>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</si>
  <si>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</si>
  <si>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</si>
  <si>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</si>
  <si>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</si>
  <si>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</si>
  <si>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</si>
  <si>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</si>
  <si>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</si>
  <si>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</si>
  <si>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</si>
  <si>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</si>
  <si>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</si>
  <si>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</si>
  <si>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</si>
  <si>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</si>
  <si>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</si>
  <si>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</si>
  <si>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</si>
  <si>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</si>
  <si>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</si>
  <si>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</si>
  <si>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</si>
  <si>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</si>
  <si>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</si>
  <si>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</si>
  <si>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</si>
  <si>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</si>
  <si>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</si>
  <si>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</si>
  <si>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</si>
  <si>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</si>
  <si>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</si>
  <si>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</si>
  <si>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</si>
  <si>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</si>
  <si>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</si>
  <si>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</si>
  <si>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</si>
  <si>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</si>
  <si>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</si>
  <si>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</si>
  <si>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</si>
  <si>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</si>
  <si>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</si>
  <si>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</si>
  <si>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</si>
  <si>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</si>
  <si>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</si>
  <si>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</si>
  <si>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</si>
  <si>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</si>
  <si>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</si>
  <si>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</si>
  <si>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</si>
  <si>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</si>
  <si>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</si>
  <si>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</si>
  <si>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</si>
  <si>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</si>
  <si>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</si>
  <si>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</si>
  <si>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</si>
  <si>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</si>
  <si>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</si>
  <si>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</si>
  <si>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</si>
  <si>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</si>
  <si>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</si>
  <si>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</si>
  <si>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</si>
  <si>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</si>
  <si>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</si>
  <si>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</si>
  <si>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</si>
  <si>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</si>
  <si>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</si>
  <si>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</si>
  <si>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</si>
  <si>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</si>
  <si>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</si>
  <si>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</si>
  <si>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</si>
  <si>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</si>
  <si>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</si>
  <si>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</si>
  <si>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</si>
  <si>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</si>
  <si>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</si>
  <si>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</si>
  <si>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</si>
  <si>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</si>
  <si>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</si>
  <si>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</si>
  <si>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</si>
  <si>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</si>
  <si>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</si>
  <si>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</si>
  <si>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</si>
  <si>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</si>
  <si>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</si>
  <si>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</si>
  <si>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</si>
  <si>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</si>
  <si>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</si>
  <si>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</si>
  <si>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</si>
  <si>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</si>
  <si>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</si>
  <si>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</si>
  <si>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</si>
  <si>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</si>
  <si>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</si>
  <si>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</si>
  <si>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</si>
  <si>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</si>
  <si>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</si>
  <si>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</si>
  <si>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</si>
  <si>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</si>
  <si>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</si>
  <si>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</si>
  <si>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</si>
  <si>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</si>
  <si>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</si>
  <si>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</si>
  <si>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</si>
  <si>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</si>
  <si>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</si>
  <si>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</si>
  <si>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</si>
  <si>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</si>
  <si>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</si>
  <si>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</si>
  <si>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</si>
  <si>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</si>
  <si>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</si>
  <si>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</si>
  <si>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</si>
  <si>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</si>
  <si>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</si>
  <si>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</si>
  <si>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</si>
  <si>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</si>
  <si>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</si>
  <si>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</si>
  <si>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</si>
  <si>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</si>
  <si>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</si>
  <si>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</si>
  <si>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</si>
  <si>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</si>
  <si>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</si>
  <si>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</si>
  <si>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</si>
  <si>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</si>
  <si>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</si>
  <si>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</si>
  <si>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</si>
  <si>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</si>
  <si>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</si>
  <si>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</si>
  <si>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</si>
  <si>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</si>
  <si>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</si>
  <si>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</si>
  <si>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</si>
  <si>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</si>
  <si>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</si>
  <si>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</si>
  <si>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</si>
  <si>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</si>
  <si>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</si>
  <si>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</si>
  <si>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</si>
  <si>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</si>
  <si>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</si>
  <si>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</si>
  <si>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</si>
  <si>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</si>
  <si>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</si>
  <si>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</si>
  <si>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</si>
  <si>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</si>
  <si>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</si>
  <si>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</si>
  <si>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</si>
  <si>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</si>
  <si>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</si>
  <si>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</si>
  <si>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</si>
  <si>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</si>
  <si>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</si>
  <si>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</si>
  <si>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</si>
  <si>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</si>
  <si>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</si>
  <si>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</si>
  <si>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</si>
  <si>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</si>
  <si>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</si>
  <si>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</si>
  <si>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</si>
  <si>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</si>
  <si>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</si>
  <si>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</si>
  <si>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</si>
  <si>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</si>
  <si>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</si>
  <si>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</si>
  <si>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</si>
  <si>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</si>
  <si>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</si>
  <si>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</si>
  <si>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</si>
  <si>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</si>
  <si>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</si>
  <si>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</si>
  <si>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</si>
  <si>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</si>
  <si>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</si>
  <si>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</si>
  <si>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</si>
  <si>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</si>
  <si>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</si>
  <si>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</si>
  <si>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</si>
  <si>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</si>
  <si>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</si>
  <si>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</si>
  <si>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</si>
  <si>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</si>
  <si>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</si>
  <si>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</si>
  <si>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</si>
  <si>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</si>
  <si>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</si>
  <si>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</si>
  <si>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</si>
  <si>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</si>
  <si>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</si>
  <si>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</si>
  <si>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</si>
  <si>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</si>
  <si>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</si>
  <si>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</si>
  <si>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</si>
  <si>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</si>
  <si>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</si>
  <si>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</si>
  <si>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</si>
  <si>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</si>
  <si>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</si>
  <si>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</si>
  <si>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</si>
  <si>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</si>
  <si>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</si>
  <si>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</si>
  <si>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</si>
  <si>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</si>
  <si>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</si>
  <si>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</si>
  <si>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</si>
  <si>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</si>
  <si>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</si>
  <si>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</si>
  <si>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</si>
  <si>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</si>
  <si>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</si>
  <si>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</si>
  <si>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</si>
  <si>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</si>
  <si>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</si>
  <si>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</si>
  <si>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</si>
  <si>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</si>
  <si>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</si>
  <si>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</si>
  <si>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</si>
  <si>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</si>
  <si>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</si>
  <si>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</si>
  <si>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</si>
  <si>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</si>
  <si>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</si>
  <si>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</si>
  <si>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</si>
  <si>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</si>
  <si>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</si>
  <si>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</si>
  <si>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</si>
  <si>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</si>
  <si>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</si>
  <si>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</si>
  <si>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</si>
  <si>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</si>
  <si>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</si>
  <si>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</si>
  <si>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</si>
  <si>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</si>
  <si>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</si>
  <si>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</si>
  <si>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</si>
  <si>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</si>
  <si>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</si>
  <si>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</si>
  <si>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</si>
  <si>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</si>
  <si>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</si>
  <si>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</si>
  <si>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</si>
  <si>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</si>
  <si>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</si>
  <si>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</si>
  <si>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</si>
  <si>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</si>
  <si>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</si>
  <si>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</si>
  <si>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</si>
  <si>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</si>
  <si>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</si>
  <si>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</si>
  <si>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</si>
  <si>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</si>
  <si>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</si>
  <si>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</si>
  <si>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</si>
  <si>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</si>
  <si>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</si>
  <si>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</si>
  <si>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</si>
  <si>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</si>
  <si>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</si>
  <si>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</si>
  <si>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</si>
  <si>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</si>
  <si>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</si>
  <si>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</si>
  <si>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</si>
  <si>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</si>
  <si>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</si>
  <si>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</si>
  <si>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</si>
  <si>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</si>
  <si>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</si>
  <si>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</si>
  <si>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</si>
  <si>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</si>
  <si>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</si>
  <si>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</si>
  <si>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</si>
  <si>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</si>
  <si>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</si>
  <si>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</si>
  <si>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</si>
  <si>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</si>
  <si>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</si>
  <si>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</si>
  <si>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</si>
  <si>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</si>
  <si>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</si>
  <si>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</si>
  <si>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</si>
  <si>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</si>
  <si>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</si>
  <si>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</si>
  <si>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</si>
  <si>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</si>
  <si>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</si>
  <si>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</si>
  <si>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</si>
  <si>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</si>
  <si>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</si>
  <si>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</si>
  <si>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</si>
  <si>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</si>
  <si>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</si>
  <si>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</si>
  <si>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</si>
  <si>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</si>
  <si>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</si>
  <si>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</si>
  <si>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</si>
  <si>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</si>
  <si>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</si>
  <si>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</si>
  <si>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</si>
  <si>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</si>
  <si>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</si>
  <si>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</si>
  <si>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</si>
  <si>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</si>
  <si>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</si>
  <si>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</si>
  <si>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</si>
  <si>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</si>
  <si>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</si>
  <si>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</si>
  <si>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</si>
  <si>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</si>
  <si>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</si>
  <si>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</si>
  <si>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</si>
  <si>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</si>
  <si>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</si>
  <si>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</si>
  <si>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</si>
  <si>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</si>
  <si>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</si>
  <si>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</si>
  <si>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</si>
  <si>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</si>
  <si>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</si>
  <si>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</si>
  <si>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</si>
  <si>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</si>
  <si>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</si>
  <si>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</si>
  <si>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</si>
  <si>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</si>
  <si>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</si>
  <si>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</si>
  <si>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</si>
  <si>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</si>
  <si>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</si>
  <si>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</si>
  <si>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</si>
  <si>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</si>
  <si>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</si>
  <si>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</si>
  <si>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</si>
  <si>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</si>
  <si>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</si>
  <si>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</si>
  <si>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</si>
  <si>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</si>
  <si>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</si>
  <si>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</si>
  <si>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</si>
  <si>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</si>
  <si>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</si>
  <si>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</si>
  <si>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</si>
  <si>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</si>
  <si>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</si>
  <si>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</si>
  <si>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</si>
  <si>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</si>
  <si>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</si>
  <si>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</si>
  <si>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</si>
  <si>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</si>
  <si>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</si>
  <si>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</si>
  <si>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</si>
  <si>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</si>
  <si>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</si>
  <si>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</si>
  <si>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</si>
  <si>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</si>
  <si>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</si>
  <si>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</si>
  <si>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</si>
  <si>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</si>
  <si>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</si>
  <si>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</si>
  <si>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</si>
  <si>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</si>
  <si>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</si>
  <si>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</si>
  <si>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</si>
  <si>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</si>
  <si>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</si>
  <si>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</si>
  <si>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</si>
  <si>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</si>
  <si>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</si>
  <si>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</si>
  <si>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</si>
  <si>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</si>
  <si>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</si>
  <si>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</si>
  <si>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</si>
  <si>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</si>
  <si>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</si>
  <si>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</si>
  <si>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</si>
  <si>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</si>
  <si>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</si>
  <si>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</si>
  <si>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</si>
  <si>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</si>
  <si>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</si>
  <si>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</si>
  <si>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</si>
  <si>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</si>
  <si>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</si>
  <si>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</si>
  <si>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</si>
  <si>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</si>
  <si>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</si>
  <si>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</si>
  <si>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</si>
  <si>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</si>
  <si>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</si>
  <si>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</si>
  <si>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</si>
  <si>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</si>
  <si>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</si>
  <si>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</si>
  <si>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</si>
  <si>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</si>
  <si>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</si>
  <si>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</si>
  <si>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</si>
  <si>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</si>
  <si>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</si>
  <si>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</si>
  <si>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</si>
  <si>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</si>
  <si>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</si>
  <si>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</si>
  <si>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</si>
  <si>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</si>
  <si>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</si>
  <si>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</si>
  <si>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</si>
  <si>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</si>
  <si>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</si>
  <si>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</si>
  <si>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</si>
  <si>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</si>
  <si>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</si>
  <si>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</si>
  <si>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</si>
  <si>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</si>
  <si>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</si>
  <si>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</si>
  <si>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</si>
  <si>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</si>
  <si>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</si>
  <si>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</si>
  <si>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</si>
  <si>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</si>
  <si>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</si>
  <si>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</si>
  <si>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</si>
  <si>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</si>
  <si>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</si>
  <si>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</si>
  <si>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</si>
  <si>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</si>
  <si>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</si>
  <si>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</si>
  <si>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</si>
  <si>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</si>
  <si>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</si>
  <si>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</si>
  <si>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</si>
  <si>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</si>
  <si>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</si>
  <si>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</si>
  <si>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</si>
  <si>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</si>
  <si>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</si>
  <si>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</si>
  <si>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</si>
  <si>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</si>
  <si>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</si>
  <si>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</si>
  <si>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</si>
  <si>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</si>
  <si>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</si>
  <si>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</si>
  <si>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</si>
  <si>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</si>
  <si>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</si>
  <si>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</si>
  <si>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</si>
  <si>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</si>
  <si>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</si>
  <si>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</si>
  <si>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</si>
  <si>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</si>
  <si>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</si>
  <si>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</si>
  <si>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</si>
  <si>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</si>
  <si>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</si>
  <si>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</si>
  <si>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</si>
  <si>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</si>
  <si>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</si>
  <si>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</si>
  <si>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</si>
  <si>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</si>
  <si>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</si>
  <si>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</si>
  <si>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</si>
  <si>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</si>
  <si>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</si>
  <si>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</si>
  <si>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</si>
  <si>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</si>
  <si>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</si>
  <si>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</si>
  <si>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</si>
  <si>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</si>
  <si>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</si>
  <si>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</si>
  <si>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</si>
  <si>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</si>
  <si>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</si>
  <si>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</si>
  <si>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</si>
  <si>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</si>
  <si>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</si>
  <si>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</si>
  <si>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</si>
  <si>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</si>
  <si>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</si>
  <si>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</si>
  <si>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</si>
  <si>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</si>
  <si>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</si>
  <si>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</si>
  <si>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</si>
  <si>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</si>
  <si>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</si>
  <si>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</si>
  <si>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</si>
  <si>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</si>
  <si>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</si>
  <si>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</si>
  <si>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</si>
  <si>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</si>
  <si>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</si>
  <si>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</si>
  <si>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</si>
  <si>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</si>
  <si>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</si>
  <si>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</si>
  <si>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</si>
  <si>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</si>
  <si>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</si>
  <si>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</si>
  <si>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</si>
  <si>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</si>
  <si>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</si>
  <si>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</si>
  <si>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</si>
  <si>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</si>
  <si>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</si>
  <si>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</si>
  <si>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</si>
  <si>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</si>
  <si>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</si>
  <si>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</si>
  <si>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</si>
  <si>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</si>
  <si>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</si>
  <si>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</si>
  <si>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</si>
  <si>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</si>
  <si>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</si>
  <si>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</si>
  <si>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</si>
  <si>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</si>
  <si>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</si>
  <si>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</si>
  <si>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</si>
  <si>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</si>
  <si>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</si>
  <si>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</si>
  <si>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</si>
  <si>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</si>
  <si>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</si>
  <si>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</si>
  <si>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</si>
  <si>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</si>
  <si>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</si>
  <si>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</si>
  <si>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</si>
  <si>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</si>
  <si>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</si>
  <si>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</si>
  <si>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</si>
  <si>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</si>
  <si>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</si>
  <si>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</si>
  <si>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</si>
  <si>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</si>
  <si>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</si>
  <si>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</si>
  <si>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</si>
  <si>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</si>
  <si>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</si>
  <si>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</si>
  <si>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</si>
  <si>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</si>
  <si>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</si>
  <si>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</si>
  <si>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</si>
  <si>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</si>
  <si>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</si>
  <si>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</si>
  <si>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</si>
  <si>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</si>
  <si>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</si>
  <si>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</si>
  <si>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</si>
  <si>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</si>
  <si>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</si>
  <si>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</si>
  <si>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</si>
  <si>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</si>
  <si>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</si>
  <si>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</si>
  <si>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</si>
  <si>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</si>
  <si>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</si>
  <si>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</si>
  <si>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</si>
  <si>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</si>
  <si>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</si>
  <si>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</si>
  <si>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</si>
  <si>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</si>
  <si>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</si>
  <si>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</si>
  <si>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</si>
  <si>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</si>
  <si>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</si>
  <si>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</si>
  <si>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</si>
  <si>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</si>
  <si>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</si>
  <si>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</si>
  <si>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</si>
  <si>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</si>
  <si>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</si>
  <si>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</si>
  <si>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</si>
  <si>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</si>
  <si>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</si>
  <si>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</si>
  <si>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</si>
  <si>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</si>
  <si>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</si>
  <si>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</si>
  <si>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</si>
  <si>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</si>
  <si>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</si>
  <si>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</si>
  <si>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</si>
  <si>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</si>
  <si>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</si>
  <si>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</si>
  <si>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</si>
  <si>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</si>
  <si>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</si>
  <si>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</si>
  <si>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</si>
  <si>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</si>
  <si>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</si>
  <si>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</si>
  <si>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</si>
  <si>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</si>
  <si>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</si>
  <si>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</si>
  <si>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</si>
  <si>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</si>
  <si>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</si>
  <si>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</si>
  <si>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</si>
  <si>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</si>
  <si>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</si>
  <si>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</si>
  <si>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</si>
  <si>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</si>
  <si>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</si>
  <si>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</si>
  <si>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</si>
  <si>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</si>
  <si>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</si>
  <si>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</si>
  <si>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</si>
  <si>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</si>
  <si>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</si>
  <si>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</si>
  <si>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</si>
  <si>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</si>
  <si>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</si>
  <si>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</si>
  <si>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</si>
  <si>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</si>
  <si>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</si>
  <si>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</si>
  <si>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</si>
  <si>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</si>
  <si>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</si>
  <si>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</si>
  <si>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</si>
  <si>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</si>
  <si>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</si>
  <si>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</si>
  <si>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</si>
  <si>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</si>
  <si>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</si>
  <si>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</si>
  <si>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</si>
  <si>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</si>
  <si>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</si>
  <si>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</si>
  <si>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</si>
  <si>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</si>
  <si>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</si>
  <si>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</si>
  <si>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</si>
  <si>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</si>
  <si>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</si>
  <si>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</si>
  <si>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</si>
  <si>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</si>
  <si>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</si>
  <si>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</si>
  <si>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</si>
  <si>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</si>
  <si>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</si>
  <si>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</si>
  <si>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</si>
  <si>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</si>
  <si>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</si>
  <si>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</si>
  <si>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</si>
  <si>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</si>
  <si>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</si>
  <si>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</si>
  <si>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</si>
  <si>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</si>
  <si>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</si>
  <si>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</si>
  <si>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</si>
  <si>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</si>
  <si>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</si>
  <si>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</si>
  <si>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</si>
  <si>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</si>
  <si>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</si>
  <si>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</si>
  <si>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</si>
  <si>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</si>
  <si>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</si>
  <si>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</si>
  <si>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</si>
  <si>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</si>
  <si>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</si>
  <si>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</si>
  <si>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</si>
  <si>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</si>
  <si>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</si>
  <si>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</si>
  <si>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</si>
  <si>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</si>
  <si>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</si>
  <si>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</si>
  <si>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</si>
  <si>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</si>
  <si>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</si>
  <si>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</si>
  <si>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</si>
  <si>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</si>
  <si>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</si>
  <si>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</si>
  <si>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</si>
  <si>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</si>
  <si>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</si>
  <si>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</si>
  <si>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</si>
  <si>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</si>
  <si>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</si>
  <si>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</si>
  <si>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</si>
  <si>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</si>
  <si>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</si>
  <si>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</si>
  <si>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</si>
  <si>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</si>
  <si>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</si>
  <si>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</si>
  <si>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</si>
  <si>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</si>
  <si>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</si>
  <si>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</si>
  <si>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</si>
  <si>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</si>
  <si>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</si>
  <si>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</si>
  <si>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</si>
  <si>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</si>
  <si>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</si>
  <si>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</si>
  <si>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</si>
  <si>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</si>
  <si>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</si>
  <si>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</si>
  <si>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</si>
  <si>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</si>
  <si>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</si>
  <si>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</si>
  <si>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</si>
  <si>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</si>
  <si>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</si>
  <si>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</si>
  <si>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</si>
  <si>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</si>
  <si>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</si>
  <si>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</si>
  <si>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</si>
  <si>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</si>
  <si>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</si>
  <si>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</si>
  <si>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</si>
  <si>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</si>
  <si>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</si>
  <si>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</si>
  <si>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</si>
  <si>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</si>
  <si>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</si>
  <si>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</si>
  <si>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</si>
  <si>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</si>
  <si>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</si>
  <si>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</si>
  <si>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</si>
  <si>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</si>
  <si>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</si>
  <si>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</si>
  <si>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</si>
  <si>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</si>
  <si>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</si>
  <si>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</si>
  <si>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</si>
  <si>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</si>
  <si>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</si>
  <si>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</si>
  <si>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</si>
  <si>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</si>
  <si>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</si>
  <si>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</si>
  <si>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</si>
  <si>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</si>
  <si>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</si>
  <si>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</si>
  <si>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</si>
  <si>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</si>
  <si>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</si>
  <si>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</si>
  <si>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</si>
  <si>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</si>
  <si>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</si>
  <si>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</si>
  <si>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</si>
  <si>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</si>
  <si>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</si>
  <si>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</si>
  <si>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</si>
  <si>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</si>
  <si>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</si>
  <si>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</si>
  <si>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</si>
  <si>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</si>
  <si>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</si>
  <si>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</si>
  <si>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</si>
  <si>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</si>
  <si>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</si>
  <si>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</si>
  <si>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</si>
  <si>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</si>
  <si>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</si>
  <si>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</si>
  <si>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</si>
  <si>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</si>
  <si>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</si>
  <si>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</si>
  <si>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</si>
  <si>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</si>
  <si>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</si>
  <si>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</si>
  <si>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</si>
  <si>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</si>
  <si>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</si>
  <si>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</si>
  <si>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</si>
  <si>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</si>
  <si>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</si>
  <si>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</si>
  <si>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</si>
  <si>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</si>
  <si>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</si>
  <si>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</si>
  <si>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</si>
  <si>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</si>
  <si>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</si>
  <si>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</si>
  <si>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</si>
  <si>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</si>
  <si>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</si>
  <si>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</si>
  <si>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</si>
  <si>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</si>
  <si>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</si>
  <si>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</si>
  <si>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</si>
  <si>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</si>
  <si>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</si>
  <si>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</si>
  <si>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</si>
  <si>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</si>
  <si>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</si>
  <si>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</si>
  <si>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</si>
  <si>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</si>
  <si>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</si>
  <si>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</si>
  <si>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</si>
  <si>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</si>
  <si>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</si>
  <si>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</si>
  <si>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</si>
  <si>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</si>
  <si>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</si>
  <si>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</si>
  <si>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</si>
  <si>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</si>
  <si>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</si>
  <si>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</si>
  <si>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</si>
  <si>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</si>
  <si>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</si>
  <si>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</si>
  <si>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</si>
  <si>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</si>
  <si>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</si>
  <si>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</si>
  <si>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</si>
  <si>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</si>
  <si>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</si>
  <si>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</si>
  <si>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</si>
  <si>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</si>
  <si>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</si>
  <si>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</si>
  <si>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</si>
  <si>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</si>
  <si>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</si>
  <si>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</si>
  <si>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</si>
  <si>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</si>
  <si>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</si>
  <si>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</si>
  <si>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</si>
  <si>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</si>
  <si>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</si>
  <si>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</si>
  <si>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</si>
  <si>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</si>
  <si>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</si>
  <si>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</si>
  <si>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</si>
  <si>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</si>
  <si>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</si>
  <si>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</si>
  <si>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</si>
  <si>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</si>
  <si>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</si>
  <si>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</si>
  <si>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</si>
  <si>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</si>
  <si>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</si>
  <si>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</si>
  <si>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</si>
  <si>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</si>
  <si>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</si>
  <si>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</si>
  <si>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</si>
  <si>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</si>
  <si>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</si>
  <si>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</si>
  <si>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</si>
  <si>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</si>
  <si>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</si>
  <si>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</si>
  <si>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</si>
  <si>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</si>
  <si>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</si>
  <si>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</si>
  <si>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</si>
  <si>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</si>
  <si>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</si>
  <si>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</si>
  <si>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</si>
  <si>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</si>
  <si>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</si>
  <si>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</si>
  <si>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</si>
  <si>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</si>
  <si>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</si>
  <si>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</si>
  <si>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</si>
  <si>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</si>
  <si>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</si>
  <si>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</si>
  <si>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</si>
  <si>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</si>
  <si>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</si>
  <si>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</si>
  <si>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</si>
  <si>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</si>
  <si>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</si>
  <si>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</si>
  <si>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</si>
  <si>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</si>
  <si>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</si>
  <si>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</si>
  <si>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</si>
  <si>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</si>
  <si>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</si>
  <si>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</si>
  <si>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</si>
  <si>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</si>
  <si>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</si>
  <si>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</si>
  <si>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</si>
  <si>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</si>
  <si>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</si>
  <si>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</si>
  <si>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</si>
  <si>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</si>
  <si>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</si>
  <si>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</si>
  <si>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</si>
  <si>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</si>
  <si>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</si>
  <si>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</si>
  <si>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</si>
  <si>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</si>
  <si>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</si>
  <si>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</si>
  <si>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</si>
  <si>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</si>
  <si>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</si>
  <si>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</si>
  <si>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</si>
  <si>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</si>
  <si>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</si>
  <si>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</si>
  <si>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</si>
  <si>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</si>
  <si>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</si>
  <si>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</si>
  <si>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</si>
  <si>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</si>
  <si>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</si>
  <si>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</si>
  <si>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</si>
  <si>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</si>
  <si>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</si>
  <si>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</si>
  <si>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</si>
  <si>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</si>
  <si>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</si>
  <si>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</si>
  <si>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</si>
  <si>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</si>
  <si>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</si>
  <si>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</si>
  <si>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</si>
  <si>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</si>
  <si>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</si>
  <si>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</si>
  <si>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</si>
  <si>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</si>
  <si>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</si>
  <si>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</si>
  <si>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</si>
  <si>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</si>
  <si>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</si>
  <si>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</si>
  <si>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</si>
  <si>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</si>
  <si>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</si>
  <si>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</si>
  <si>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</si>
  <si>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</si>
  <si>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</si>
  <si>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</si>
  <si>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</si>
  <si>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</si>
  <si>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</si>
  <si>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</si>
  <si>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</si>
  <si>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</si>
  <si>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</si>
  <si>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</si>
  <si>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</si>
  <si>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</si>
  <si>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</si>
  <si>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</si>
  <si>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</si>
  <si>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</si>
  <si>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</si>
  <si>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</si>
  <si>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</si>
  <si>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</si>
  <si>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</si>
  <si>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</si>
  <si>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</si>
  <si>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</si>
  <si>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</si>
  <si>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</si>
  <si>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</si>
  <si>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</si>
  <si>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</si>
  <si>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</si>
  <si>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</si>
  <si>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</si>
  <si>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</si>
  <si>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</si>
  <si>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</si>
  <si>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</si>
  <si>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</si>
  <si>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</si>
  <si>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</si>
  <si>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</si>
  <si>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</si>
  <si>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</si>
  <si>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</si>
  <si>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</si>
  <si>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</si>
  <si>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</si>
  <si>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</si>
  <si>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</si>
  <si>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</si>
  <si>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</si>
  <si>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</si>
  <si>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</si>
  <si>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</si>
  <si>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</si>
  <si>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</si>
  <si>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</si>
  <si>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</si>
  <si>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</si>
  <si>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</si>
  <si>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</si>
  <si>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</si>
  <si>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</si>
  <si>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</si>
  <si>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</si>
  <si>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</si>
  <si>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</si>
  <si>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</si>
  <si>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</si>
  <si>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</si>
  <si>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</si>
  <si>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</si>
  <si>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</si>
  <si>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</si>
  <si>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</si>
  <si>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</si>
  <si>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</si>
  <si>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</si>
  <si>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</si>
  <si>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</si>
  <si>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</si>
  <si>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</si>
  <si>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</si>
  <si>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</si>
  <si>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</si>
  <si>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</si>
  <si>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</si>
  <si>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</si>
  <si>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</si>
  <si>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</si>
  <si>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</si>
  <si>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</si>
  <si>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</si>
  <si>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</si>
  <si>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</si>
  <si>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</si>
  <si>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</si>
  <si>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</si>
  <si>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</si>
  <si>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</si>
  <si>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</si>
  <si>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</si>
  <si>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</si>
  <si>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</si>
  <si>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</si>
  <si>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</si>
  <si>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</si>
  <si>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</si>
  <si>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</si>
  <si>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</si>
  <si>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</si>
  <si>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</si>
  <si>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</si>
  <si>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</si>
  <si>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</si>
  <si>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</si>
  <si>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</si>
  <si>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</si>
  <si>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</si>
  <si>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</si>
  <si>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</si>
  <si>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</si>
  <si>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</si>
  <si>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</si>
  <si>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</si>
  <si>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</si>
  <si>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</si>
  <si>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</si>
  <si>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</si>
  <si>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</si>
  <si>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</si>
  <si>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</si>
  <si>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</si>
  <si>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</si>
  <si>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</si>
  <si>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</si>
  <si>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</si>
  <si>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</si>
  <si>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</si>
  <si>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</si>
  <si>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</si>
  <si>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</si>
  <si>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</si>
  <si>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</si>
  <si>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</si>
  <si>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</si>
  <si>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</si>
  <si>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</si>
  <si>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</si>
  <si>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</si>
  <si>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</si>
  <si>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</si>
  <si>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</si>
  <si>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</si>
  <si>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</si>
  <si>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</si>
  <si>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</si>
  <si>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</si>
  <si>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</si>
  <si>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</si>
  <si>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</si>
  <si>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</si>
  <si>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</si>
  <si>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</si>
  <si>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</si>
  <si>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</si>
  <si>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</si>
  <si>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</si>
  <si>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</si>
  <si>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</si>
  <si>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</si>
  <si>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</si>
  <si>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</si>
  <si>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</si>
  <si>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</si>
  <si>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</si>
  <si>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</si>
  <si>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</si>
  <si>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</si>
  <si>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</si>
  <si>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</si>
  <si>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</si>
  <si>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</si>
  <si>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</si>
  <si>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</si>
  <si>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</si>
  <si>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</si>
  <si>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</si>
  <si>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</si>
  <si>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</si>
  <si>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</si>
  <si>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</si>
  <si>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</si>
  <si>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</si>
  <si>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</si>
  <si>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</si>
  <si>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</si>
  <si>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</si>
  <si>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</si>
  <si>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</si>
  <si>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</si>
  <si>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</si>
  <si>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</si>
  <si>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</si>
  <si>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</si>
  <si>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</si>
  <si>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</si>
  <si>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</si>
  <si>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</si>
  <si>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</si>
  <si>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</si>
  <si>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</si>
  <si>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</si>
  <si>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</si>
  <si>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</si>
  <si>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</si>
  <si>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</si>
  <si>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</si>
  <si>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</si>
  <si>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</si>
  <si>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</si>
  <si>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</si>
  <si>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</si>
  <si>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</si>
  <si>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</si>
  <si>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</si>
  <si>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</si>
  <si>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</si>
  <si>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</si>
  <si>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</si>
  <si>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</si>
  <si>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</si>
  <si>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</si>
  <si>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</si>
  <si>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</si>
  <si>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</si>
  <si>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</si>
  <si>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</si>
  <si>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</si>
  <si>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</si>
  <si>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</si>
  <si>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</si>
  <si>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</si>
  <si>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</si>
  <si>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</si>
  <si>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</si>
  <si>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</si>
  <si>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</si>
  <si>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</si>
  <si>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</si>
  <si>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</si>
  <si>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</si>
  <si>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</si>
  <si>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</si>
  <si>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</si>
  <si>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</si>
  <si>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</si>
  <si>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</si>
  <si>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</si>
  <si>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</si>
  <si>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</si>
  <si>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</si>
  <si>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</si>
  <si>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</si>
  <si>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</si>
  <si>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</si>
  <si>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</si>
  <si>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</si>
  <si>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</si>
  <si>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</si>
  <si>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</si>
  <si>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</si>
  <si>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</si>
  <si>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</si>
  <si>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</si>
  <si>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</si>
  <si>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</si>
  <si>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</si>
  <si>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</si>
  <si>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</si>
  <si>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</si>
  <si>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</si>
  <si>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</si>
  <si>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</si>
  <si>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</si>
  <si>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</si>
  <si>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</si>
  <si>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</si>
  <si>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</si>
  <si>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</si>
  <si>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</si>
  <si>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</si>
  <si>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</si>
  <si>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</si>
  <si>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</si>
  <si>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</si>
  <si>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</si>
  <si>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</si>
  <si>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</si>
  <si>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</si>
  <si>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</si>
  <si>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</si>
  <si>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</si>
  <si>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</si>
  <si>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</si>
  <si>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</si>
  <si>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</si>
  <si>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</si>
  <si>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</si>
  <si>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</si>
  <si>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</si>
  <si>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</si>
  <si>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</si>
  <si>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</si>
  <si>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</si>
  <si>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</si>
  <si>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</si>
  <si>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</si>
  <si>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</si>
  <si>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</si>
  <si>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</si>
  <si>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</si>
  <si>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</si>
  <si>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</si>
  <si>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</si>
  <si>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</si>
  <si>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</si>
  <si>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</si>
  <si>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</si>
  <si>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</si>
  <si>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</si>
  <si>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</si>
  <si>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</si>
  <si>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</si>
  <si>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</si>
  <si>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</si>
  <si>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</si>
  <si>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</si>
  <si>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</si>
  <si>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</si>
  <si>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</si>
  <si>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</si>
  <si>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</si>
  <si>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</si>
  <si>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</si>
  <si>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</si>
  <si>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</si>
  <si>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</si>
  <si>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</si>
  <si>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</si>
  <si>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</si>
  <si>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</si>
  <si>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</si>
  <si>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</si>
  <si>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</si>
  <si>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</si>
  <si>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</si>
  <si>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</si>
  <si>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</si>
  <si>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</si>
  <si>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</si>
  <si>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</si>
  <si>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</si>
  <si>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</si>
  <si>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</si>
  <si>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</si>
  <si>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</si>
  <si>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</si>
  <si>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</si>
  <si>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</si>
  <si>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</si>
  <si>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</si>
  <si>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</si>
  <si>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</si>
  <si>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</si>
  <si>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</si>
  <si>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</si>
  <si>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</si>
  <si>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</si>
  <si>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</si>
  <si>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</si>
  <si>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</si>
  <si>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</si>
  <si>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</si>
  <si>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</si>
  <si>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</si>
  <si>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</si>
  <si>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</si>
  <si>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</si>
  <si>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</si>
  <si>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</si>
  <si>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</si>
  <si>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</si>
  <si>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</si>
  <si>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</si>
  <si>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</si>
  <si>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</si>
  <si>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</si>
  <si>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</si>
  <si>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</si>
  <si>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</si>
  <si>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</si>
  <si>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</si>
  <si>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</si>
  <si>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</si>
  <si>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</si>
  <si>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</si>
  <si>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</si>
  <si>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</si>
  <si>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</si>
  <si>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</si>
  <si>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</si>
  <si>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</si>
  <si>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</si>
  <si>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</si>
  <si>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</si>
  <si>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</si>
  <si>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</si>
  <si>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</si>
  <si>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</si>
  <si>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</si>
  <si>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</si>
  <si>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</si>
  <si>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</si>
  <si>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</si>
  <si>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</si>
  <si>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</si>
  <si>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</si>
  <si>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</si>
  <si>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</si>
  <si>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</si>
  <si>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</si>
  <si>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</si>
  <si>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</si>
  <si>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</si>
  <si>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</si>
  <si>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</si>
  <si>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</si>
  <si>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</si>
  <si>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</si>
  <si>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</si>
  <si>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</si>
  <si>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</si>
  <si>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</si>
  <si>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</si>
  <si>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</si>
  <si>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</si>
  <si>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</si>
  <si>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</si>
  <si>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</si>
  <si>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</si>
  <si>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</si>
  <si>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</si>
  <si>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</si>
  <si>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</si>
  <si>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</si>
  <si>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</si>
  <si>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</si>
  <si>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</si>
  <si>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</si>
  <si>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</si>
  <si>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</si>
  <si>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</si>
  <si>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</si>
  <si>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</si>
  <si>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</si>
  <si>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</si>
  <si>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</si>
  <si>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</si>
  <si>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</si>
  <si>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</si>
  <si>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</si>
  <si>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</si>
  <si>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</si>
  <si>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</si>
  <si>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</si>
  <si>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</si>
  <si>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</si>
  <si>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</si>
  <si>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</si>
  <si>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</si>
  <si>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</si>
  <si>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</si>
  <si>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</si>
  <si>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</si>
  <si>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</si>
  <si>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</si>
  <si>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</si>
  <si>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</si>
  <si>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</si>
  <si>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</si>
  <si>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</si>
  <si>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</si>
  <si>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</si>
  <si>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</si>
  <si>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</si>
  <si>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</si>
  <si>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</si>
  <si>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</si>
  <si>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</si>
  <si>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</si>
  <si>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</si>
  <si>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</si>
  <si>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</si>
  <si>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</si>
  <si>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</si>
  <si>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</si>
  <si>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</si>
  <si>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</si>
  <si>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</si>
  <si>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</si>
  <si>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</si>
  <si>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</si>
  <si>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</si>
  <si>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</si>
  <si>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</si>
  <si>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</si>
  <si>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</si>
  <si>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</si>
  <si>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</si>
  <si>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</si>
  <si>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</si>
  <si>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</si>
  <si>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</si>
  <si>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</si>
  <si>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</si>
  <si>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</si>
  <si>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</si>
  <si>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</si>
  <si>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</si>
  <si>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</si>
  <si>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</si>
  <si>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</si>
  <si>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</si>
  <si>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</si>
  <si>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</si>
  <si>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</si>
  <si>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</si>
  <si>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</si>
  <si>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</si>
  <si>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</si>
  <si>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</si>
  <si>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</si>
  <si>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</si>
  <si>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</si>
  <si>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</si>
  <si>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</si>
  <si>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</si>
  <si>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</si>
  <si>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</si>
  <si>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</si>
  <si>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</si>
  <si>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</si>
  <si>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</si>
  <si>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</si>
  <si>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</si>
  <si>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</si>
  <si>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</si>
  <si>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</si>
  <si>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</si>
  <si>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</si>
  <si>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</si>
  <si>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</si>
  <si>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</si>
  <si>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</si>
  <si>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</si>
  <si>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</si>
  <si>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</si>
  <si>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</si>
  <si>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</si>
  <si>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</si>
  <si>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</si>
  <si>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</si>
  <si>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</si>
  <si>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</si>
  <si>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</si>
  <si>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</si>
  <si>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</si>
  <si>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</si>
  <si>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</si>
  <si>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</si>
  <si>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</si>
  <si>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</si>
  <si>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</si>
  <si>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</si>
  <si>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</si>
  <si>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</si>
  <si>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</si>
  <si>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</si>
  <si>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</si>
  <si>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</si>
  <si>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</si>
  <si>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</si>
  <si>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</si>
  <si>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</si>
  <si>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</si>
  <si>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</si>
  <si>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</si>
  <si>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</si>
  <si>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</si>
  <si>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</si>
  <si>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</si>
  <si>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</si>
  <si>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</si>
  <si>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</si>
  <si>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</si>
  <si>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</si>
  <si>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</si>
  <si>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</si>
  <si>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</si>
  <si>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</si>
  <si>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</si>
  <si>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</si>
  <si>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</si>
  <si>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</si>
  <si>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</si>
  <si>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</si>
  <si>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</si>
  <si>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</si>
  <si>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</si>
  <si>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</si>
  <si>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</si>
  <si>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</si>
  <si>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</si>
  <si>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</si>
  <si>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</si>
  <si>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</si>
  <si>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</si>
  <si>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</si>
  <si>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</si>
  <si>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</si>
  <si>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</si>
  <si>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</si>
  <si>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</si>
  <si>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</si>
  <si>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</si>
  <si>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</si>
  <si>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</si>
  <si>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</si>
  <si>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</si>
  <si>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</si>
  <si>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</si>
  <si>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</si>
  <si>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</si>
  <si>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</si>
  <si>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</si>
  <si>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</si>
  <si>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</si>
  <si>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</si>
  <si>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</si>
  <si>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</si>
  <si>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</si>
  <si>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</si>
  <si>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</si>
  <si>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</si>
  <si>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</si>
  <si>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</si>
  <si>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</si>
  <si>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</si>
  <si>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</si>
  <si>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</si>
  <si>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</si>
  <si>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</si>
  <si>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</si>
  <si>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</si>
  <si>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</si>
  <si>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</si>
  <si>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</si>
  <si>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</si>
  <si>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</si>
  <si>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</si>
  <si>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</si>
  <si>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</si>
  <si>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</si>
  <si>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</si>
  <si>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</si>
  <si>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</si>
  <si>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</si>
  <si>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</si>
  <si>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</si>
  <si>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</si>
  <si>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</si>
  <si>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</si>
  <si>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</si>
  <si>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</si>
  <si>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</si>
  <si>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</si>
  <si>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</si>
  <si>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</si>
  <si>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</si>
  <si>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</si>
  <si>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</si>
  <si>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</si>
  <si>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</si>
  <si>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</si>
  <si>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</si>
  <si>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</si>
  <si>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</si>
  <si>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</si>
  <si>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</si>
  <si>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</si>
  <si>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</si>
  <si>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</si>
  <si>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</si>
  <si>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</si>
  <si>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</si>
  <si>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</si>
  <si>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</si>
  <si>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</si>
  <si>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</si>
  <si>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</si>
  <si>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</si>
  <si>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</si>
  <si>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</si>
  <si>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</si>
  <si>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</si>
  <si>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</si>
  <si>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</si>
  <si>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</si>
  <si>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</si>
  <si>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</si>
  <si>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</si>
  <si>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</si>
  <si>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</si>
  <si>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</si>
  <si>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</si>
  <si>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</si>
  <si>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</si>
  <si>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</si>
  <si>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</si>
  <si>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</si>
  <si>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</si>
  <si>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</si>
  <si>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</si>
  <si>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</si>
  <si>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</si>
  <si>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</si>
  <si>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</si>
  <si>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</si>
  <si>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</si>
  <si>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</si>
  <si>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</si>
  <si>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</si>
  <si>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</si>
  <si>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</si>
  <si>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</si>
  <si>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</si>
  <si>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</si>
  <si>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</si>
  <si>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</si>
  <si>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</si>
  <si>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</si>
  <si>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</si>
  <si>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</si>
  <si>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</si>
  <si>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</si>
  <si>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</si>
  <si>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</si>
  <si>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</si>
  <si>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</si>
  <si>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</si>
  <si>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</si>
  <si>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</si>
  <si>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</si>
  <si>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</si>
  <si>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</si>
  <si>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</si>
  <si>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</si>
  <si>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</si>
  <si>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</si>
  <si>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</si>
  <si>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</si>
  <si>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</si>
  <si>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</si>
  <si>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</si>
  <si>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</si>
  <si>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</si>
  <si>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</si>
  <si>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</si>
  <si>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</si>
  <si>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</si>
  <si>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</si>
  <si>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</si>
  <si>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</si>
  <si>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</si>
  <si>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</si>
  <si>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</si>
  <si>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</si>
  <si>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</si>
  <si>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</si>
  <si>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</si>
  <si>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</si>
  <si>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</si>
  <si>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</si>
  <si>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</si>
  <si>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</si>
  <si>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</si>
  <si>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</si>
  <si>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</si>
  <si>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</si>
  <si>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</si>
  <si>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</si>
  <si>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</si>
  <si>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</si>
  <si>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</si>
  <si>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</si>
  <si>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</si>
  <si>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</si>
  <si>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</si>
  <si>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</si>
  <si>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</si>
  <si>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</si>
  <si>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</si>
  <si>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</si>
  <si>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</si>
  <si>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</si>
  <si>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</si>
  <si>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</si>
  <si>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</si>
  <si>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</si>
  <si>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</si>
  <si>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</si>
  <si>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</si>
  <si>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</si>
  <si>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</si>
  <si>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</si>
  <si>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</si>
  <si>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</si>
  <si>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</si>
  <si>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</si>
  <si>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</si>
  <si>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</si>
  <si>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</si>
  <si>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</si>
  <si>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</si>
  <si>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</si>
  <si>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</si>
  <si>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</si>
  <si>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</si>
  <si>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</si>
  <si>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</si>
  <si>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</si>
  <si>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</si>
  <si>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</si>
  <si>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</si>
  <si>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</si>
  <si>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</si>
  <si>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</si>
  <si>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</si>
  <si>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</si>
  <si>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</si>
  <si>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</si>
  <si>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</si>
  <si>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</si>
  <si>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</si>
  <si>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</si>
  <si>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</si>
  <si>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</si>
  <si>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</si>
  <si>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</si>
  <si>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</si>
  <si>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</si>
  <si>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</si>
  <si>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</si>
  <si>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</si>
  <si>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</si>
  <si>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</si>
  <si>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</si>
  <si>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</si>
  <si>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</si>
  <si>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</si>
  <si>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</si>
  <si>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</si>
  <si>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</si>
  <si>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</si>
  <si>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</si>
  <si>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</si>
  <si>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</si>
  <si>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</si>
  <si>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</si>
  <si>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</si>
  <si>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</si>
  <si>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</si>
  <si>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</si>
  <si>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</si>
  <si>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</si>
  <si>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</si>
  <si>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</si>
  <si>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</si>
  <si>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</si>
  <si>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</si>
  <si>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</si>
  <si>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</si>
  <si>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</si>
  <si>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</si>
  <si>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</si>
  <si>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</si>
  <si>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</si>
  <si>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</si>
  <si>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</si>
  <si>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</si>
  <si>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</si>
  <si>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</si>
  <si>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</si>
  <si>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</si>
  <si>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</si>
  <si>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</si>
  <si>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</si>
  <si>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</si>
  <si>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</si>
  <si>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</si>
  <si>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</si>
  <si>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</si>
  <si>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</si>
  <si>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</si>
  <si>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</si>
  <si>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</si>
  <si>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</si>
  <si>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</si>
  <si>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</si>
  <si>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</si>
  <si>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</si>
  <si>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</si>
  <si>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</si>
  <si>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</si>
  <si>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</si>
  <si>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</si>
  <si>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</si>
  <si>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</si>
  <si>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</si>
  <si>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</si>
  <si>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</si>
  <si>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</si>
  <si>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</si>
  <si>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</si>
  <si>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</si>
  <si>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</si>
  <si>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</si>
  <si>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</si>
  <si>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</si>
  <si>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</si>
  <si>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</si>
  <si>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</si>
  <si>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</si>
  <si>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</si>
  <si>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</si>
  <si>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</si>
  <si>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</si>
  <si>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</si>
  <si>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</si>
  <si>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</si>
  <si>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</si>
  <si>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</si>
  <si>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</si>
  <si>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</si>
  <si>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</si>
  <si>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</si>
  <si>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</si>
  <si>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</si>
  <si>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</si>
  <si>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</si>
  <si>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</si>
  <si>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</si>
  <si>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</si>
  <si>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</si>
  <si>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</si>
  <si>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</si>
  <si>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</si>
  <si>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</si>
  <si>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</si>
  <si>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</si>
  <si>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</si>
  <si>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</si>
  <si>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</si>
  <si>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</si>
  <si>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</si>
  <si>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</si>
  <si>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</si>
  <si>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</si>
  <si>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</si>
  <si>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</si>
  <si>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</si>
  <si>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</si>
  <si>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</si>
  <si>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</si>
  <si>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</si>
  <si>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</si>
  <si>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</si>
  <si>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</si>
  <si>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</si>
  <si>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</si>
  <si>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</si>
  <si>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</si>
  <si>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</si>
  <si>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</si>
  <si>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</si>
  <si>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</si>
  <si>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</si>
  <si>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</si>
  <si>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</si>
  <si>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</si>
  <si>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</si>
  <si>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</si>
  <si>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</si>
  <si>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</si>
  <si>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</si>
  <si>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</si>
  <si>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</si>
  <si>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</si>
  <si>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</si>
  <si>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</si>
  <si>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</si>
  <si>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</si>
  <si>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</si>
  <si>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</si>
  <si>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</si>
  <si>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</si>
  <si>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</si>
  <si>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</si>
  <si>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</si>
  <si>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</si>
  <si>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</si>
  <si>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</si>
  <si>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</si>
  <si>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</si>
  <si>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</si>
  <si>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</si>
  <si>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</si>
  <si>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</si>
  <si>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</si>
  <si>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</si>
  <si>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</si>
  <si>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</si>
  <si>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</si>
  <si>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</si>
  <si>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</si>
  <si>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</si>
  <si>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</si>
  <si>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</si>
  <si>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</si>
  <si>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</si>
  <si>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</si>
  <si>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</si>
  <si>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</si>
  <si>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</si>
  <si>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</si>
  <si>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</si>
  <si>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</si>
  <si>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</si>
  <si>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</si>
  <si>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</si>
  <si>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</si>
  <si>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</si>
  <si>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</si>
  <si>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</si>
  <si>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</si>
  <si>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</si>
  <si>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</si>
  <si>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</si>
  <si>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</si>
  <si>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</si>
  <si>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</si>
  <si>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</si>
  <si>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</si>
  <si>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</si>
  <si>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</si>
  <si>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</si>
  <si>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</si>
  <si>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</si>
  <si>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</si>
  <si>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</si>
  <si>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</si>
  <si>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</si>
  <si>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</si>
  <si>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</si>
  <si>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</si>
  <si>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</si>
  <si>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</si>
  <si>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</si>
  <si>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</si>
  <si>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</si>
  <si>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</si>
  <si>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</si>
  <si>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</si>
  <si>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</si>
  <si>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</si>
  <si>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</si>
  <si>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</si>
  <si>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</si>
  <si>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</si>
  <si>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</si>
  <si>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</si>
  <si>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</si>
  <si>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</si>
  <si>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</si>
  <si>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</si>
  <si>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</si>
  <si>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</si>
  <si>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</si>
  <si>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</si>
  <si>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</si>
  <si>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</si>
  <si>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</si>
  <si>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</si>
  <si>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</si>
  <si>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</si>
  <si>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</si>
  <si>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</si>
  <si>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</si>
  <si>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</si>
  <si>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</si>
  <si>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</si>
  <si>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</si>
  <si>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</si>
  <si>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</si>
  <si>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</si>
  <si>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</si>
  <si>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</si>
  <si>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</si>
  <si>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</si>
  <si>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</si>
  <si>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</si>
  <si>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</si>
  <si>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</si>
  <si>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</si>
  <si>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</si>
  <si>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</si>
  <si>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</si>
  <si>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</si>
  <si>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</si>
  <si>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</si>
  <si>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</si>
  <si>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</si>
  <si>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</si>
  <si>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</si>
  <si>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</si>
  <si>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</si>
  <si>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</si>
  <si>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</si>
  <si>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</si>
  <si>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</si>
  <si>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</si>
  <si>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</si>
  <si>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</si>
  <si>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</si>
  <si>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</si>
  <si>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</si>
  <si>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</si>
  <si>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</si>
  <si>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PCM-20251126-00002129</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</si>
  <si>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</si>
  <si>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</si>
  <si>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</si>
  <si>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</si>
  <si>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</si>
  <si>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</si>
  <si>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</si>
  <si>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</si>
  <si>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</si>
  <si>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</si>
  <si>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</si>
  <si>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</si>
  <si>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</si>
  <si>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</si>
  <si>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</si>
  <si>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</si>
  <si>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</si>
  <si>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</si>
  <si>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</si>
  <si>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</si>
  <si>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</si>
  <si>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</si>
  <si>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</si>
  <si>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</si>
  <si>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</si>
  <si>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</si>
  <si>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</si>
  <si>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</si>
  <si>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</si>
  <si>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</si>
  <si>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</si>
  <si>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</si>
  <si>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</si>
  <si>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</si>
  <si>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</si>
  <si>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</si>
  <si>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</si>
  <si>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</si>
  <si>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</si>
  <si>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</si>
  <si>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</si>
  <si>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</si>
  <si>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</si>
  <si>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</si>
  <si>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</si>
  <si>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</si>
  <si>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</si>
  <si>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</si>
  <si>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</si>
  <si>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</si>
  <si>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</si>
  <si>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</si>
  <si>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</si>
  <si>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</si>
  <si>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</si>
  <si>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</si>
  <si>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</si>
  <si>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</si>
  <si>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</si>
  <si>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</si>
  <si>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</si>
  <si>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</si>
  <si>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</si>
  <si>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</si>
  <si>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</si>
  <si>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</si>
  <si>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</si>
  <si>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</si>
  <si>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</si>
  <si>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</si>
  <si>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</si>
  <si>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</si>
  <si>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</si>
  <si>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</si>
  <si>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</si>
  <si>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</si>
  <si>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</si>
  <si>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</si>
  <si>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</si>
  <si>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</si>
  <si>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</si>
  <si>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</si>
  <si>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</si>
  <si>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</si>
  <si>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</si>
  <si>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</si>
  <si>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</si>
  <si>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 xml:space="preserve">no pcm </t>
  </si>
  <si>
    <t>jed0742</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</si>
  <si>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</si>
  <si>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</si>
  <si>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</si>
  <si>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</si>
  <si>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</si>
  <si>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</si>
  <si>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</si>
  <si>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</si>
  <si>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</si>
  <si>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TT-20251125-02240</t>
  </si>
  <si>
    <t>EM team moved need 40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</si>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</sst>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1"/>
      <color rgb="FF000000"/>
      <name val="Calibri"/>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66" dataDxfId="165" headerRowBorderDxfId="163" tableBorderDxfId="164" totalsRowBorderDxfId="162">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4" totalsRowShown="0" headerRowDxfId="40" dataDxfId="39" headerRowBorderDxfId="37" tableBorderDxfId="38" totalsRowBorderDxfId="36">
  <autoFilter ref="A1:L3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0" totalsRowShown="0" headerRowDxfId="23" dataDxfId="22" headerRowBorderDxfId="20" tableBorderDxfId="21">
  <autoFilter ref="A1:L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 totalsRowShown="0" headerRowDxfId="7" headerRowBorderDxfId="5" tableBorderDxfId="6">
  <autoFilter ref="A1:L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324.98325763888715</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3</v>
      </c>
      <c r="D3" s="56" t="s">
        <v>8567</v>
      </c>
      <c r="E3" s="136" t="s">
        <v>39021</v>
      </c>
      <c r="F3" s="135">
        <v>45987.915983796294</v>
      </c>
      <c r="G3" s="134">
        <f ca="1">IFERROR(NOW()-F3,"-")</f>
        <v>1.5699768518970814E-2</v>
      </c>
      <c r="H3" s="135">
        <v>45987.90289351852</v>
      </c>
      <c r="I3" s="137" t="str">
        <f>IFERROR(VLOOKUP(D3,DB!A:F,6,0),"")</f>
        <v>Generator-SG</v>
      </c>
      <c r="J3" s="137" t="str">
        <f>IFERROR(VLOOKUP(D3,DB!A:G,7,0),"")</f>
        <v>Dead</v>
      </c>
      <c r="K3" s="133" t="s">
        <v>39024</v>
      </c>
      <c r="L3" s="132" t="str">
        <f>IFERROR(VLOOKUP(D3,DB!A:I,9,0),"")</f>
        <v>Latis</v>
      </c>
    </row>
    <row r="4" spans="1:15" s="61" customFormat="1" ht="15" customHeight="1">
      <c r="A4" s="138"/>
      <c r="B4" s="137" t="str">
        <f>IFERROR(VLOOKUP(D4,DB!A:K,11,0),"")</f>
        <v/>
      </c>
      <c r="C4" s="137"/>
      <c r="D4" s="56"/>
      <c r="E4" s="136"/>
      <c r="F4" s="135"/>
      <c r="G4" s="134">
        <f ca="1">IFERROR(NOW()-F4,"-")</f>
        <v>45987.931683564813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45987.931683564813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45987.931683564813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45987.931683564813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45987.931683564813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45987.931683564813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45987.931683564813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45987.931683564813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45987.931683564813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45987.931683564813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45987.931683564813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45987.931683564813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45987.931683564813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45987.931683564813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45987.931683564813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45987.931683564813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45987.931683564813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45987.931683564813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45987.931683564813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45987.931683564813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45987.931683564813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45987.931683564813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45987.931683564813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45987.931683564813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45987.931683564813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45987.931683564813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45987.931683564813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45987.931683564813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45987.931683564813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45987.931683564813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45987.931683564813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45987.931683564813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45987.931683564813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45987.931683564813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45987.931683564813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45987.931683564813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45987.931683564813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45987.931683564813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45987.931683564813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45987.931683564813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45987.931683564813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45987.931683564813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45987.931683564813</v>
      </c>
      <c r="H46" s="135"/>
      <c r="I46" s="137" t="str">
        <f>IFERROR(VLOOKUP(D46,DB!A:F,6,0),"")</f>
        <v/>
      </c>
      <c r="J46" s="137" t="str">
        <f>IFERROR(VLOOKUP(D46,DB!A:G,7,0),"")</f>
        <v/>
      </c>
      <c r="K46" s="133"/>
      <c r="L46" s="132" t="str">
        <f>IFERROR(VLOOKUP(D46,DB!A:I,9,0),"")</f>
        <v/>
      </c>
    </row>
    <row r="47" spans="1:12" s="61" customFormat="1" ht="15" customHeight="1">
      <c r="F47" s="131"/>
      <c r="G47" s="130"/>
      <c r="H47" s="131"/>
      <c r="K47" s="129"/>
    </row>
    <row r="48" spans="1:12" s="61" customFormat="1" ht="15" customHeight="1">
      <c r="F48" s="131"/>
      <c r="G48" s="130"/>
      <c r="H48" s="131"/>
      <c r="K48" s="129"/>
    </row>
    <row r="49" spans="6:11" s="61" customFormat="1" ht="15" customHeight="1">
      <c r="F49" s="131"/>
      <c r="G49" s="130"/>
      <c r="H49" s="131"/>
      <c r="K49" s="129"/>
    </row>
    <row r="50" spans="6:11" s="61" customFormat="1" ht="15" customHeight="1">
      <c r="F50" s="131"/>
      <c r="G50" s="130"/>
      <c r="H50" s="131"/>
      <c r="K50" s="129"/>
    </row>
    <row r="51" spans="6:11" s="61" customFormat="1" ht="15" customHeight="1">
      <c r="F51" s="131"/>
      <c r="G51" s="130"/>
      <c r="H51" s="131"/>
      <c r="K51" s="129"/>
    </row>
  </sheetData>
  <customSheetViews>
    <customSheetView guid="{F6042A99-DD27-4453-835D-0834D95730CC}" filter="1" showAutoFilter="1">
      <pageMargins left="0" right="0" top="0" bottom="0" header="0" footer="0"/>
      <autoFilter ref="B1:M1" xr:uid="{8CBC18D1-4B7B-4495-9BCC-BA36BB6BFBE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162.93184560185182</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3.5442645833318238</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45987.931683564813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45987.931683564813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45987.931683564813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45987.931683564813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45987.931683564813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45987.931683564813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45987.931683564813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45987.931683564813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45987.931683564813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45987.931683564813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45987.931683564813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45987.931683564813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45987.931683564813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45987.931683564813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45987.931683564813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45987.931683564813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45987.931683564813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45987.931683564813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45987.931683564813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45987.931683564813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45987.931683564813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45987.931683564813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45987.931683564813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45987.931683564813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45987.931683564813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45987.931683564813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45987.931683564813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45987.931683564813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45987.931683564813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45987.931683564813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45987.931683564813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45987.931683564813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45987.931683564813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45987.931683564813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45987.931683564813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45987.931683564813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45987.931683564813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45987.931683564813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45987.931683564813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45987.931683564813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45987.931683564813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45987.931683564813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45987.931683564813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45987.931683564813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45987.931683564813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45987.931683564813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45987.931683564813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45987.931683564813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45987.931683564813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45987.931683564813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45987.931683564813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45987.931683564813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45987.931683564813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45987.931683564813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45987.931683564813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45987.931683564813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45987.931683564813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45987.931683564813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45987.931683564813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45987.931683564813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45987.931683564813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45987.931683564813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45987.931683564813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45987.931683564813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45987.931683564813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45987.931683564813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45987.931683564813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45987.931683564813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45987.931683564813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45987.931683564813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45987.931683564813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45987.931683564813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45987.931683564813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45987.931683564813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45987.931683564813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45987.931683564813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45987.931683564813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45987.931683564813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45987.931683564813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45987.931683564813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45987.931683564813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45987.931683564813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45987.931683564813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45987.931683564813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45987.931683564813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45987.931683564813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45987.931683564813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45987.931683564813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45987.931683564813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45987.931683564813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45987.931683564813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45987.931683564813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45987.931683564813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45987.931683564813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45987.931683564813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45987.931683564813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45987.931683564813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45987.931683564813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45987.931683564813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45987.931683564813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45987.931683564813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45987.931683564813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45987.931683564813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45987.931683564813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45987.931683564813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45987.931683564813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45987.931683564813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45987.931683564813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45987.931683564813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45987.931683564813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45987.931683564813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45987.931683564813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45987.931683564813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45987.931683564813</v>
      </c>
      <c r="H17" s="22"/>
      <c r="I17" s="19" t="str">
        <f>IFERROR(VLOOKUP(D17,DB!A:F,6,0),"")</f>
        <v/>
      </c>
      <c r="J17" s="18" t="str">
        <f>IFERROR(VLOOKUP(D17,DB!A:G,7,0),"")</f>
        <v/>
      </c>
      <c r="K17" s="42"/>
      <c r="L17" s="23" t="str">
        <f>IFERROR(VLOOKUP(D17,DB!A:I,9,0),"")</f>
        <v/>
      </c>
    </row>
    <row r="18" spans="1:12" ht="15" customHeight="1">
      <c r="A18" s="19"/>
      <c r="B18" s="58" t="str">
        <f>IFERROR(VLOOKUP(D18,DB!A:K,11,0),"")</f>
        <v>R3</v>
      </c>
      <c r="C18" s="18"/>
      <c r="D18" s="58" t="s">
        <v>20523</v>
      </c>
      <c r="E18" s="18"/>
      <c r="F18" s="20"/>
      <c r="G18" s="21">
        <f t="shared" ca="1" si="0"/>
        <v>45987.931683564813</v>
      </c>
      <c r="H18" s="22"/>
      <c r="I18" s="19" t="str">
        <f>IFERROR(VLOOKUP(D18,DB!A:F,6,0),"")</f>
        <v>SCECO</v>
      </c>
      <c r="J18" s="18" t="str">
        <f>IFERROR(VLOOKUP(D18,DB!A:G,7,0),"")</f>
        <v>Dead</v>
      </c>
      <c r="K18" s="42"/>
      <c r="L18" s="23" t="str">
        <f>IFERROR(VLOOKUP(D18,DB!A:I,9,0),"")</f>
        <v>Latis</v>
      </c>
    </row>
    <row r="19" spans="1:12" ht="15" customHeight="1">
      <c r="A19" s="19"/>
      <c r="B19" s="58" t="str">
        <f>IFERROR(VLOOKUP(D19,DB!A:K,11,0),"")</f>
        <v/>
      </c>
      <c r="C19" s="18"/>
      <c r="D19" s="18" t="str">
        <f>IFERROR(VLOOKUP(#REF!,DB!#REF!,7,0),"")</f>
        <v/>
      </c>
      <c r="E19" s="18"/>
      <c r="F19" s="20"/>
      <c r="G19" s="21">
        <f t="shared" ca="1" si="0"/>
        <v>45987.931683564813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45987.931683564813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45987.931683564813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45987.931683564813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45987.931683564813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45987.931683564813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45987.931683564813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45987.931683564813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45987.931683564813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45987.931683564813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45987.931683564813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45987.931683564813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45987.931683564813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45987.931683564813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45987.931683564813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45987.931683564813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45987.931683564813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45987.931683564813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45987.931683564813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45987.931683564813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45987.931683564813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45987.931683564813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45987.931683564813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45987.931683564813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45987.931683564813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45987.931683564813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45987.931683564813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45987.931683564813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45987.931683564813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45987.931683564813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45987.931683564813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45987.931683564813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45987.931683564813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45987.931683564813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45987.931683564813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45987.931683564813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45987.931683564813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45987.931683564813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45987.931683564813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45987.931683564813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45987.931683564813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45987.931683564813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45987.931683564813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45987.931683564813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45987.931683564813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45987.931683564813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45987.931683564813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45987.931683564813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45987.931683564813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45987.931683564813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45987.931683564813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45987.931683564813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45987.931683564813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45987.931683564813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45987.931683564813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45987.931683564813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45987.931683564813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45987.931683564813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45987.931683564813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45987.931683564813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45987.931683564813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45987.931683564813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45987.931683564813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45987.931683564813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45987.931683564813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45987.931683564813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45987.931683564813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45987.931683564813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45987.931683564813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45987.931683564813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45987.931683564813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45987.931683564813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45987.931683564813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45987.931683564813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45987.931683564813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45987.931683564813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45987.931683564813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45987.931683564813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45987.931683564813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45987.931683564813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45987.931683564813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45987.931683564813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45987.931683564813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45987.931683564813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45987.931683564813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45987.931683564813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45987.931683564813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45987.931683564813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45987.931683564813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45987.931683564813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45987.931683564813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45987.931683564813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45987.931683564813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45987.931683564813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45987.931683564813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45987.931683564813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45987.931683564813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45987.931683564813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45987.931683564813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45987.931683564813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45987.931683564813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45987.931683564813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45987.931683564813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45987.931683564813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45987.931683564813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45987.931683564813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45987.931683564813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45987.931683564813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45987.931683564813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45987.931683564813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45987.931683564813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45987.931683564813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45987.931683564813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45987.931683564813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45987.931683564813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45987.931683564813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45987.931683564813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45987.931683564813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45987.931683564813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45987.931683564813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45987.931683564813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45987.931683564813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45987.931683564813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45987.931683564813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45987.931683564813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45987.931683564813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45987.931683564813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45987.931683564813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45987.931683564813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45987.931683564813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45987.931683564813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45987.931683564813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45987.931683564813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45987.931683564813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45987.931683564813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45987.931683564813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45987.931683564813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45987.931683564813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45987.931683564813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45987.931683564813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45987.931683564813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45987.931683564813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45987.931683564813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45987.931683564813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45987.931683564813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45987.931683564813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45987.931683564813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45987.931683564813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45987.931683564813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45987.931683564813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45987.931683564813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45987.931683564813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45987.931683564813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45987.931683564813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45987.931683564813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45987.931683564813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45987.931683564813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45987.931683564813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45987.931683564813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45987.931683564813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45987.931683564813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45987.931683564813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45987.931683564813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45987.931683564813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45987.931683564813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45987.931683564813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45987.931683564813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45987.931683564813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45987.931683564813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45987.931683564813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45987.931683564813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45987.931683564813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45987.931683564813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45987.931683564813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45987.931683564813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45987.931683564813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45987.931683564813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45987.931683564813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45987.931683564813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45987.931683564813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45987.931683564813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45987.931683564813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45987.931683564813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45987.931683564813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45987.931683564813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45987.931683564813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45987.931683564813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45987.931683564813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45987.931683564813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45987.931683564813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45987.931683564813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45987.931683564813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45987.931683564813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45987.931683564813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45987.931683564813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45987.931683564813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45987.931683564813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45987.931683564813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45987.931683564813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45987.931683564813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45987.931683564813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45987.931683564813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45987.931683564813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45987.931683564813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45987.931683564813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45987.931683564813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45987.931683564813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45987.931683564813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45987.931683564813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45987.931683564813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45987.931683564813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45987.931683564813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45987.931683564813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45987.931683564813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45987.931683564813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45987.931683564813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45987.931683564813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45987.931683564813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45987.931683564813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45987.931683564813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45987.931683564813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45987.931683564813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45987.931683564813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45987.931683564813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45987.931683564813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45987.931683564813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45987.931683564813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45987.931683564813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45987.931683564813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45987.931683564813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45987.931683564813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45987.931683564813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45987.931683564813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45987.931683564813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45987.931683564813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45987.931683564813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45987.931683564813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45987.931683564813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45987.931683564813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45987.931683564813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45987.931683564813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45987.931683564813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45987.931683564813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45987.931683564813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45987.931683564813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45987.931683564813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45987.931683564813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45987.931683564813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45987.931683564813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45987.931683564813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45987.931683564813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45987.931683564813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45987.931683564813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45987.931683564813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45987.931683564813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45987.931683564813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45987.931683564813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45987.931683564813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45987.931683564813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45987.931683564813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45987.931683564813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45987.931683564813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45987.931683564813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45987.931683564813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45987.931683564813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45987.931683564813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45987.931683564813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45987.931683564813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45987.931683564813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45987.931683564813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45987.931683564813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45987.931683564813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45987.931683564813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45987.931683564813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45987.931683564813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45987.931683564813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45987.931683564813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45987.931683564813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45987.931683564813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45987.931683564813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45987.931683564813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45987.931683564813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45987.931683564813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45987.931683564813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45987.931683564813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45987.931683564813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45987.931683564813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45987.931683564813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45987.931683564813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45987.931683564813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45987.931683564813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45987.931683564813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45987.931683564813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45987.931683564813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45987.931683564813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45987.931683564813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45987.931683564813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45987.931683564813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45987.931683564813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45987.931683564813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45987.931683564813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45987.931683564813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45987.931683564813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45987.931683564813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45987.931683564813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45987.931683564813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45987.931683564813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45987.931683564813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45987.931683564813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45987.931683564813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45987.931683564813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45987.931683564813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45987.931683564813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45987.931683564813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45987.931683564813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45987.931683564813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45987.931683564813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45987.931683564813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45987.931683564813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45987.931683564813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45987.931683564813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45987.931683564813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45987.931683564813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45987.931683564813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45987.931683564813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45987.931683564813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45987.931683564813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45987.931683564813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45987.931683564813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45987.931683564813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45987.931683564813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45987.931683564813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45987.931683564813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45987.931683564813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45987.931683564813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45987.931683564813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45987.931683564813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45987.931683564813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45987.931683564813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45987.931683564813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45987.931683564813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45987.931683564813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45987.931683564813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45987.931683564813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45987.931683564813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45987.931683564813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45987.931683564813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45987.931683564813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45987.931683564813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45987.931683564813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45987.931683564813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45987.931683564813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45987.931683564813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45987.931683564813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45987.931683564813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45987.931683564813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45987.931683564813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45987.931683564813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45987.931683564813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45987.931683564813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45987.931683564813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45987.931683564813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45987.931683564813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45987.931683564813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45987.931683564813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45987.931683564813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45987.931683564813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45987.931683564813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45987.931683564813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45987.931683564813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45987.931683564813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45987.931683564813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45987.931683564813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45987.931683564813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45987.931683564813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45987.931683564813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45987.931683564813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45987.931683564813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45987.931683564813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45987.931683564813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45987.931683564813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45987.931683564813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45987.931683564813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45987.931683564813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45987.931683564813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45987.931683564813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45987.931683564813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45987.931683564813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45987.931683564813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45987.931683564813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45987.931683564813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45987.931683564813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45987.931683564813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45987.931683564813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45987.931683564813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45987.931683564813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45987.931683564813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45987.931683564813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45987.931683564813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45987.931683564813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45987.931683564813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45987.931683564813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45987.931683564813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45987.931683564813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45987.931683564813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45987.931683564813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45987.931683564813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45987.931683564813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45987.931683564813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45987.931683564813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45987.931683564813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45987.931683564813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45987.931683564813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45987.931683564813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45987.931683564813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45987.931683564813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45987.931683564813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45987.931683564813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45987.931683564813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45987.931683564813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45987.931683564813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45987.931683564813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45987.931683564813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45987.931683564813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45987.931683564813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45987.931683564813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45987.931683564813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45987.931683564813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45987.931683564813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45987.931683564813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45987.931683564813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45987.931683564813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45987.931683564813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45987.931683564813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45987.931683564813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45987.931683564813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45987.931683564813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45987.931683564813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45987.931683564813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45987.931683564813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45987.931683564813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45987.931683564813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45987.931683564813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45987.931683564813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45987.931683564813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45987.931683564813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45987.931683564813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45987.931683564813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45987.931683564813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45987.931683564813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45987.931683564813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45987.931683564813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45987.931683564813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45987.931683564813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45987.931683564813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45987.931683564813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45987.931683564813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45987.931683564813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45987.931683564813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45987.931683564813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45987.931683564813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45987.931683564813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45987.931683564813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45987.931683564813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45987.931683564813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45987.931683564813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45987.931683564813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45987.931683564813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45987.931683564813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45987.931683564813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45987.931683564813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45987.931683564813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45987.931683564813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45987.931683564813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45987.931683564813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45987.931683564813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45987.931683564813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45987.931683564813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45987.931683564813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45987.931683564813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45987.931683564813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45987.931683564813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45987.931683564813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45987.931683564813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45987.931683564813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45987.931683564813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45987.931683564813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45987.931683564813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45987.931683564813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45987.931683564813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45987.931683564813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45987.931683564813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45987.931683564813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45987.931683564813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45987.931683564813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45987.931683564813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45987.931683564813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45987.931683564813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45987.931683564813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45987.931683564813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45987.931683564813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45987.931683564813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45987.931683564813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45987.931683564813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45987.931683564813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45987.931683564813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45987.931683564813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45987.931683564813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45987.931683564813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45987.931683564813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45987.931683564813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45987.931683564813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45987.931683564813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45987.931683564813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45987.931683564813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45987.931683564813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45987.931683564813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45987.931683564813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45987.931683564813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45987.931683564813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45987.931683564813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45987.931683564813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45987.931683564813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45987.931683564813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45987.931683564813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45987.931683564813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45987.931683564813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45987.931683564813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45987.931683564813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45987.931683564813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45987.931683564813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45987.931683564813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45987.931683564813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45987.931683564813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45987.931683564813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45987.931683564813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45987.931683564813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45987.931683564813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45987.931683564813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45987.931683564813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45987.931683564813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45987.931683564813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45987.931683564813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45987.931683564813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45987.931683564813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45987.931683564813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45987.931683564813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45987.931683564813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45987.931683564813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45987.931683564813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45987.931683564813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45987.931683564813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45987.931683564813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45987.931683564813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45987.931683564813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45987.931683564813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45987.931683564813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45987.931683564813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45987.931683564813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45987.931683564813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45987.931683564813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45987.931683564813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45987.931683564813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45987.931683564813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45987.931683564813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45987.931683564813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45987.931683564813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45987.931683564813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45987.931683564813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45987.931683564813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45987.931683564813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45987.931683564813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45987.931683564813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45987.931683564813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45987.931683564813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45987.931683564813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45987.931683564813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45987.931683564813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45987.931683564813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45987.931683564813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45987.931683564813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45987.931683564813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45987.931683564813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45987.931683564813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45987.931683564813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45987.931683564813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45987.931683564813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45987.931683564813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45987.931683564813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45987.931683564813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45987.931683564813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45987.931683564813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45987.931683564813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45987.931683564813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45987.931683564813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45987.931683564813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45987.931683564813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45987.931683564813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45987.931683564813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45987.931683564813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45987.931683564813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45987.931683564813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45987.931683564813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45987.931683564813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45987.931683564813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45987.931683564813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45987.931683564813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45987.931683564813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45987.931683564813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45987.931683564813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45987.931683564813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45987.931683564813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45987.931683564813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45987.931683564813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45987.931683564813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45987.931683564813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45987.931683564813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45987.931683564813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45987.931683564813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45987.931683564813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45987.931683564813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45987.931683564813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45987.931683564813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45987.931683564813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45987.931683564813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45987.931683564813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45987.931683564813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45987.931683564813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45987.931683564813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45987.931683564813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45987.931683564813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45987.931683564813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45987.931683564813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45987.931683564813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45987.931683564813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45987.931683564813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45987.931683564813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45987.931683564813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45987.931683564813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45987.931683564813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45987.931683564813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45987.931683564813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45987.931683564813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45987.931683564813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45987.931683564813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45987.931683564813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45987.931683564813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45987.931683564813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45987.931683564813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45987.931683564813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45987.931683564813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45987.931683564813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45987.931683564813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45987.931683564813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45987.931683564813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45987.931683564813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45987.931683564813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45987.931683564813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45987.931683564813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45987.931683564813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45987.931683564813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45987.931683564813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45987.931683564813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45987.931683564813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45987.931683564813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45987.931683564813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45987.931683564813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45987.931683564813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45987.931683564813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45987.931683564813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45987.931683564813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45987.931683564813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45987.931683564813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45987.931683564813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45987.931683564813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45987.931683564813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45987.931683564813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45987.931683564813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45987.931683564813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45987.931683564813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45987.931683564813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45987.931683564813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45987.931683564813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45987.931683564813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45987.931683564813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45987.931683564813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45987.931683564813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45987.931683564813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45987.931683564813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45987.931683564813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45987.931683564813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45987.931683564813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45987.931683564813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45987.931683564813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45987.931683564813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45987.931683564813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45987.931683564813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45987.931683564813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45987.931683564813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45987.931683564813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45987.931683564813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45987.931683564813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45987.931683564813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45987.931683564813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45987.931683564813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45987.931683564813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45987.931683564813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45987.931683564813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45987.931683564813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45987.931683564813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45987.931683564813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45987.931683564813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45987.931683564813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45987.931683564813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45987.931683564813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45987.931683564813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45987.931683564813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45987.931683564813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45987.931683564813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45987.931683564813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45987.931683564813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45987.931683564813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45987.931683564813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45987.931683564813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45987.931683564813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45987.931683564813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45987.931683564813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45987.931683564813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45987.931683564813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45987.931683564813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45987.931683564813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45987.931683564813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45987.931683564813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45987.931683564813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45987.931683564813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45987.931683564813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45987.931683564813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45987.931683564813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45987.931683564813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45987.931683564813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45987.931683564813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45987.931683564813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45987.931683564813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45987.931683564813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45987.931683564813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45987.931683564813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45987.931683564813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45987.931683564813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45987.931683564813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45987.931683564813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45987.931683564813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45987.931683564813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45987.931683564813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45987.931683564813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45987.931683564813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45987.931683564813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45987.931683564813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45987.931683564813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45987.931683564813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45987.931683564813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45987.931683564813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45987.931683564813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45987.931683564813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45987.931683564813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45987.931683564813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45987.931683564813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45987.931683564813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45987.931683564813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45987.931683564813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45987.931683564813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45987.931683564813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45987.931683564813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45987.931683564813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45987.931683564813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45987.931683564813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45987.931683564813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45987.931683564813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45987.931683564813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45987.931683564813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45987.931683564813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45987.931683564813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45987.931683564813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45987.931683564813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45987.931683564813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45987.931683564813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45987.931683564813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45987.931683564813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45987.931683564813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45987.931683564813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45987.931683564813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45987.931683564813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45987.931683564813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45987.931683564813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45987.931683564813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45987.931683564813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45987.931683564813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45987.931683564813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45987.931683564813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45987.931683564813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45987.931683564813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45987.931683564813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45987.931683564813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45987.931683564813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45987.931683564813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45987.931683564813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45987.931683564813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45987.931683564813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45987.931683564813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45987.931683564813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45987.931683564813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45987.931683564813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45987.931683564813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45987.931683564813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45987.931683564813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45987.931683564813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45987.931683564813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45987.931683564813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45987.931683564813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45987.931683564813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45987.931683564813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45987.931683564813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45987.931683564813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45987.931683564813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45987.931683564813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45987.931683564813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45987.931683564813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45987.931683564813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45987.931683564813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45987.931683564813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45987.931683564813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45987.931683564813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45987.931683564813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45987.931683564813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45987.931683564813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45987.931683564813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45987.931683564813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45987.931683564813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45987.931683564813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45987.931683564813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45987.931683564813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45987.931683564813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45987.931683564813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45987.931683564813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45987.931683564813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45987.931683564813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45987.931683564813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45987.931683564813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45987.931683564813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45987.931683564813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45987.931683564813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45987.931683564813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45987.931683564813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45987.931683564813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45987.931683564813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45987.931683564813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45987.931683564813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45987.931683564813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45987.931683564813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45987.931683564813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45987.931683564813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45987.931683564813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45987.931683564813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45987.931683564813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45987.931683564813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45987.931683564813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45987.931683564813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45987.931683564813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45987.931683564813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45987.931683564813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45987.931683564813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45987.931683564813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45987.931683564813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45987.931683564813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45987.931683564813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45987.931683564813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45987.931683564813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45987.931683564813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45987.931683564813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45987.931683564813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45987.931683564813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45987.931683564813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45987.931683564813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45987.931683564813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45987.931683564813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45987.931683564813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45987.931683564813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45987.931683564813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45987.931683564813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45987.931683564813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45987.931683564813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45987.931683564813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45987.931683564813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45987.931683564813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45987.931683564813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45987.931683564813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45987.931683564813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45987.931683564813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45987.931683564813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45987.931683564813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45987.931683564813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45987.931683564813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45987.931683564813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45987.931683564813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45987.931683564813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45987.931683564813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45987.931683564813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45987.931683564813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45987.931683564813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45987.931683564813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45987.931683564813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45987.931683564813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45987.931683564813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45987.931683564813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45987.931683564813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45987.931683564813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45987.931683564813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45987.931683564813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45987.931683564813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45987.931683564813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45987.931683564813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45987.931683564813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45987.931683564813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45987.931683564813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45987.931683564813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45987.931683564813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45987.931683564813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45987.931683564813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45987.931683564813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45987.931683564813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45987.931683564813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45987.931683564813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45987.931683564813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45987.931683564813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45987.931683564813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45987.931683564813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45987.931683564813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45987.931683564813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39109</v>
      </c>
      <c r="B2" s="88" t="str">
        <f>IFERROR(VLOOKUP(D2,DB!A:K,11,0),"")</f>
        <v>R4</v>
      </c>
      <c r="C2" s="90">
        <v>1</v>
      </c>
      <c r="D2" s="88" t="s">
        <v>35092</v>
      </c>
      <c r="E2" s="91" t="s">
        <v>39021</v>
      </c>
      <c r="F2" s="92">
        <v>45703.480717592596</v>
      </c>
      <c r="G2" s="93">
        <f ca="1">IFERROR(NOW()-F2,"")</f>
        <v>284.45096597221709</v>
      </c>
      <c r="H2" s="92">
        <v>45703.474768518521</v>
      </c>
      <c r="I2" s="92" t="str">
        <f>IFERROR(VLOOKUP(D2,DB!A:F,6,0),"")</f>
        <v>SCECO</v>
      </c>
      <c r="J2" s="92" t="str">
        <f>IFERROR(VLOOKUP(D2,DB!A:G,7,0),"")</f>
        <v>Dead</v>
      </c>
      <c r="K2" s="94" t="s">
        <v>39110</v>
      </c>
      <c r="L2" s="88" t="str">
        <f>IFERROR(VLOOKUP(D2,DB!A:I,9,0),"")</f>
        <v>Latis</v>
      </c>
    </row>
    <row r="3" spans="1:16" ht="15" customHeight="1">
      <c r="A3" s="110" t="s">
        <v>39111</v>
      </c>
      <c r="B3" s="110" t="str">
        <f>IFERROR(VLOOKUP(D3,DB!A:K,11,0),"")</f>
        <v>R4</v>
      </c>
      <c r="C3" s="90">
        <v>1</v>
      </c>
      <c r="D3" s="88" t="s">
        <v>39112</v>
      </c>
      <c r="E3" s="91" t="s">
        <v>39021</v>
      </c>
      <c r="F3" s="92"/>
      <c r="G3" s="93">
        <f t="shared" ref="G3:G32" ca="1" si="0">IFERROR(NOW()-F3,"")</f>
        <v>45987.931683564813</v>
      </c>
      <c r="H3" s="92">
        <v>45987.852175925924</v>
      </c>
      <c r="I3" s="92" t="str">
        <f>IFERROR(VLOOKUP(D3,DB!A:F,6,0),"")</f>
        <v>SCECO</v>
      </c>
      <c r="J3" s="92" t="str">
        <f>IFERROR(VLOOKUP(D3,DB!A:G,7,0),"")</f>
        <v>Dead+In progress</v>
      </c>
      <c r="K3" s="94" t="s">
        <v>39113</v>
      </c>
      <c r="L3" s="88" t="str">
        <f>IFERROR(VLOOKUP(D3,DB!A:I,9,0),"")</f>
        <v>Latis</v>
      </c>
    </row>
    <row r="4" spans="1:16" ht="15" customHeight="1">
      <c r="A4" s="110"/>
      <c r="B4" s="110" t="str">
        <f>IFERROR(VLOOKUP(D4,DB!A:K,11,0),"")</f>
        <v/>
      </c>
      <c r="C4" s="90"/>
      <c r="D4" s="88"/>
      <c r="E4" s="91"/>
      <c r="F4" s="92"/>
      <c r="G4" s="93">
        <f t="shared" ca="1" si="0"/>
        <v>45987.931683564813</v>
      </c>
      <c r="H4" s="92"/>
      <c r="I4" s="92" t="str">
        <f>IFERROR(VLOOKUP(D4,DB!A:F,6,0),"")</f>
        <v/>
      </c>
      <c r="J4" s="92" t="str">
        <f>IFERROR(VLOOKUP(D4,DB!A:G,7,0),"")</f>
        <v/>
      </c>
      <c r="K4" s="94"/>
      <c r="L4" s="88" t="str">
        <f>IFERROR(VLOOKUP(D4,DB!A:I,9,0),"")</f>
        <v/>
      </c>
    </row>
    <row r="5" spans="1:16" ht="15" customHeight="1">
      <c r="A5" s="110"/>
      <c r="B5" s="110" t="str">
        <f>IFERROR(VLOOKUP(D5,DB!A:K,11,0),"")</f>
        <v/>
      </c>
      <c r="C5" s="90"/>
      <c r="D5" s="88"/>
      <c r="E5" s="91"/>
      <c r="F5" s="92"/>
      <c r="G5" s="93">
        <f t="shared" ca="1" si="0"/>
        <v>45987.931683564813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45987.931683564813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45987.931683564813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45987.931683564813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45987.931683564813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45987.931683564813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45987.931683564813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45987.931683564813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45987.931683564813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45987.931683564813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45987.931683564813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45987.931683564813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45987.931683564813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45987.931683564813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45987.931683564813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45987.931683564813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45987.931683564813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45987.931683564813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45987.931683564813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45987.931683564813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45987.931683564813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45987.931683564813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45987.931683564813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45987.931683564813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45987.931683564813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45987.931683564813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45987.931683564813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45987.931683564813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ref="G33:G96" ca="1" si="1">IFERROR(NOW()-F33,"")</f>
        <v>45987.931683564813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45987.931683564813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45987.931683564813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45987.931683564813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45987.931683564813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45987.931683564813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45987.931683564813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45987.931683564813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45987.931683564813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45987.931683564813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45987.931683564813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45987.931683564813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45987.931683564813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45987.931683564813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45987.931683564813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45987.931683564813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45987.931683564813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45987.931683564813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45987.931683564813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45987.931683564813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45987.931683564813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45987.931683564813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45987.931683564813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45987.931683564813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45987.931683564813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45987.931683564813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45987.931683564813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45987.931683564813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45987.931683564813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45987.931683564813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45987.931683564813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45987.931683564813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45987.931683564813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45987.931683564813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45987.931683564813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45987.931683564813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45987.931683564813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45987.931683564813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45987.931683564813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45987.931683564813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45987.931683564813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45987.931683564813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45987.931683564813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45987.931683564813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45987.931683564813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45987.931683564813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45987.931683564813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45987.931683564813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45987.931683564813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45987.931683564813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45987.931683564813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45987.931683564813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45987.931683564813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45987.931683564813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45987.931683564813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45987.931683564813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45987.931683564813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45987.931683564813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45987.931683564813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45987.931683564813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45987.931683564813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45987.931683564813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45987.931683564813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45987.931683564813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ref="G97:G160" ca="1" si="2">IFERROR(NOW()-F97,"")</f>
        <v>45987.931683564813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45987.931683564813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45987.931683564813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45987.931683564813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45987.931683564813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45987.931683564813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45987.931683564813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45987.931683564813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45987.931683564813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45987.931683564813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45987.931683564813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45987.931683564813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45987.931683564813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45987.931683564813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45987.931683564813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45987.931683564813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45987.931683564813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45987.931683564813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45987.931683564813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45987.931683564813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45987.931683564813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45987.931683564813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45987.931683564813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45987.931683564813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45987.931683564813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45987.931683564813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45987.931683564813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45987.931683564813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45987.931683564813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45987.931683564813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45987.931683564813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45987.931683564813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45987.931683564813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45987.931683564813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45987.931683564813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45987.931683564813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45987.931683564813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45987.931683564813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45987.931683564813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45987.931683564813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45987.931683564813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45987.931683564813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45987.931683564813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45987.931683564813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45987.931683564813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45987.931683564813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45987.931683564813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45987.931683564813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45987.931683564813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45987.931683564813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45987.931683564813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45987.931683564813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45987.931683564813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45987.931683564813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45987.931683564813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45987.931683564813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45987.931683564813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45987.931683564813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45987.931683564813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45987.931683564813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45987.931683564813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45987.931683564813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45987.931683564813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45987.931683564813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ref="G161:G224" ca="1" si="3">IFERROR(NOW()-F161,"")</f>
        <v>45987.931683564813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45987.931683564813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45987.931683564813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45987.931683564813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45987.931683564813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45987.931683564813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45987.931683564813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45987.931683564813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45987.931683564813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45987.931683564813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45987.931683564813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45987.931683564813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45987.931683564813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45987.931683564813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45987.931683564813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45987.931683564813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45987.931683564813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45987.931683564813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45987.931683564813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45987.931683564813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45987.931683564813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45987.931683564813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45987.931683564813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45987.931683564813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45987.931683564813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45987.931683564813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45987.931683564813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45987.931683564813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45987.931683564813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45987.931683564813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45987.931683564813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45987.931683564813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45987.931683564813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45987.931683564813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45987.931683564813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45987.931683564813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45987.931683564813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45987.931683564813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45987.931683564813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45987.931683564813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45987.931683564813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45987.931683564813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45987.931683564813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45987.931683564813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45987.931683564813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45987.931683564813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45987.931683564813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45987.931683564813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45987.931683564813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45987.931683564813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45987.931683564813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45987.931683564813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45987.931683564813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45987.931683564813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45987.931683564813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45987.931683564813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45987.931683564813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45987.931683564813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45987.931683564813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45987.931683564813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45987.931683564813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45987.931683564813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45987.931683564813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45987.931683564813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ref="G225:G288" ca="1" si="4">IFERROR(NOW()-F225,"")</f>
        <v>45987.931683564813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45987.931683564813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45987.931683564813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45987.931683564813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45987.931683564813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45987.931683564813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45987.931683564813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45987.931683564813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45987.931683564813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45987.931683564813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45987.931683564813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45987.931683564813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45987.931683564813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45987.931683564813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45987.931683564813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45987.931683564813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45987.931683564813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45987.931683564813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45987.931683564813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45987.931683564813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45987.931683564813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45987.931683564813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45987.931683564813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45987.931683564813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45987.931683564813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45987.931683564813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45987.931683564813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45987.931683564813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45987.931683564813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45987.931683564813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45987.931683564813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45987.931683564813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45987.931683564813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45987.931683564813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45987.931683564813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45987.931683564813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45987.931683564813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45987.931683564813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45987.931683564813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45987.931683564813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45987.931683564813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45987.931683564813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45987.931683564813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45987.931683564813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45987.931683564813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45987.931683564813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45987.931683564813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45987.931683564813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45987.931683564813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45987.931683564813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45987.931683564813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45987.931683564813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45987.931683564813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45987.931683564813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45987.931683564813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45987.931683564813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45987.931683564813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45987.931683564813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45987.931683564813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45987.931683564813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45987.931683564813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45987.931683564813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45987.931683564813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45987.931683564813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ref="G289:G334" ca="1" si="5">IFERROR(NOW()-F289,"")</f>
        <v>45987.931683564813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45987.931683564813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45987.931683564813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45987.931683564813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45987.931683564813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45987.931683564813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45987.931683564813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45987.931683564813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45987.931683564813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45987.931683564813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45987.931683564813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45987.931683564813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45987.931683564813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45987.931683564813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45987.931683564813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45987.931683564813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45987.931683564813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45987.931683564813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45987.931683564813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45987.931683564813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45987.931683564813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45987.931683564813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45987.931683564813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45987.931683564813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45987.931683564813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45987.931683564813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45987.931683564813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45987.931683564813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45987.931683564813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45987.931683564813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45987.931683564813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45987.931683564813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45987.931683564813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45987.931683564813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45987.931683564813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45987.931683564813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45987.931683564813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45987.931683564813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45987.931683564813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45987.931683564813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45987.931683564813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45987.931683564813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45987.931683564813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45987.931683564813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45987.931683564813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45987.931683564813</v>
      </c>
      <c r="H334" s="92"/>
      <c r="I334" s="110" t="str">
        <f>IFERROR(VLOOKUP(D334,DB!A:F,6,0),"")</f>
        <v/>
      </c>
      <c r="J334" s="110" t="str">
        <f>IFERROR(VLOOKUP(D334,DB!A:G,7,0),"")</f>
        <v/>
      </c>
      <c r="K334" s="94"/>
      <c r="L334" s="88" t="str">
        <f>IFERROR(VLOOKUP(D334,DB!A:I,9,0),"")</f>
        <v/>
      </c>
    </row>
  </sheetData>
  <dataValidations count="2">
    <dataValidation allowBlank="1" showInputMessage="1" showErrorMessage="1" sqref="E1" xr:uid="{A4F81451-56CC-4543-9497-104C4E44EE4B}"/>
    <dataValidation type="list" allowBlank="1" showInputMessage="1" showErrorMessage="1" sqref="E2:E3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0"/>
  <sheetViews>
    <sheetView tabSelected="1" workbookViewId="0">
      <selection activeCell="D10" sqref="D10"/>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39114</v>
      </c>
      <c r="B2" s="37" t="str">
        <f>IFERROR(VLOOKUP(D2,DB!A:K,11,0),"")</f>
        <v>R5</v>
      </c>
      <c r="C2" s="37">
        <v>3</v>
      </c>
      <c r="D2" s="103" t="s">
        <v>36011</v>
      </c>
      <c r="E2" s="37" t="s">
        <v>39021</v>
      </c>
      <c r="F2" s="38">
        <v>45891.832060185188</v>
      </c>
      <c r="G2" s="105">
        <f ca="1">IFERROR(NOW()-F2,"")</f>
        <v>96.099623379624973</v>
      </c>
      <c r="H2" s="38">
        <v>45891.790393518517</v>
      </c>
      <c r="I2" s="37" t="str">
        <f>IFERROR(VLOOKUP(D2,DB!A:F,6,0),"")</f>
        <v>Generator-SG</v>
      </c>
      <c r="J2" s="37" t="str">
        <f>IFERROR(VLOOKUP(D2,DB!A:G,7,0),"")</f>
        <v>Vandalized</v>
      </c>
      <c r="K2" s="37" t="s">
        <v>39115</v>
      </c>
      <c r="L2" s="37" t="str">
        <f>IFERROR(VLOOKUP(D2,DB!A:I,9,0),"")</f>
        <v>Latis</v>
      </c>
      <c r="M2" s="102"/>
    </row>
    <row r="3" spans="1:13" s="39" customFormat="1" ht="30.75">
      <c r="A3" s="37" t="s">
        <v>39116</v>
      </c>
      <c r="B3" s="37" t="str">
        <f>IFERROR(VLOOKUP(D3,DB!A:K,11,0),"")</f>
        <v>R5</v>
      </c>
      <c r="C3" s="37">
        <v>1</v>
      </c>
      <c r="D3" s="37" t="s">
        <v>33268</v>
      </c>
      <c r="E3" s="37" t="s">
        <v>39102</v>
      </c>
      <c r="F3" s="38">
        <v>45926.188877314817</v>
      </c>
      <c r="G3" s="105">
        <f t="shared" ref="G3" ca="1" si="0">IFERROR(NOW()-F3,"")</f>
        <v>61.742806249996647</v>
      </c>
      <c r="H3" s="38">
        <v>45926.158159722225</v>
      </c>
      <c r="I3" s="37" t="str">
        <f>IFERROR(VLOOKUP(D3,DB!A:F,6,0),"")</f>
        <v>SCECO</v>
      </c>
      <c r="J3" s="37" t="str">
        <f>IFERROR(VLOOKUP(D3,DB!A:G,7,0),"")</f>
        <v>Good</v>
      </c>
      <c r="K3" s="37" t="s">
        <v>39117</v>
      </c>
      <c r="L3" s="37" t="str">
        <f>IFERROR(VLOOKUP(D3,DB!A:I,9,0),"")</f>
        <v>Latis</v>
      </c>
      <c r="M3" s="102"/>
    </row>
    <row r="4" spans="1:13" s="39" customFormat="1" ht="48" customHeight="1">
      <c r="A4" s="106" t="s">
        <v>39118</v>
      </c>
      <c r="B4" s="106" t="str">
        <f>IFERROR(VLOOKUP(D4,DB!A:K,11,0),"")</f>
        <v>R5</v>
      </c>
      <c r="C4" s="106">
        <v>1</v>
      </c>
      <c r="D4" s="106" t="s">
        <v>34758</v>
      </c>
      <c r="E4" s="106" t="s">
        <v>39102</v>
      </c>
      <c r="F4" s="107">
        <v>45948.661111111112</v>
      </c>
      <c r="G4" s="108">
        <f t="shared" ref="G4" ca="1" si="1">IFERROR(NOW()-F4,"")</f>
        <v>39.270572453700879</v>
      </c>
      <c r="H4" s="107">
        <v>45948.661111111112</v>
      </c>
      <c r="I4" s="106" t="str">
        <f>IFERROR(VLOOKUP(D4,DB!A:F,6,0),"")</f>
        <v>SCECO</v>
      </c>
      <c r="J4" s="106" t="str">
        <f>IFERROR(VLOOKUP(D4,DB!A:G,7,0),"")</f>
        <v>Dead</v>
      </c>
      <c r="K4" s="106" t="s">
        <v>39119</v>
      </c>
      <c r="L4" s="106" t="str">
        <f>IFERROR(VLOOKUP(D4,DB!A:I,9,0),"")</f>
        <v>Latis</v>
      </c>
    </row>
    <row r="5" spans="1:13" s="39" customFormat="1" ht="30.75">
      <c r="A5" s="106" t="s">
        <v>39120</v>
      </c>
      <c r="B5" s="106" t="str">
        <f>IFERROR(VLOOKUP(D5,DB!A:K,11,0),"")</f>
        <v>R5</v>
      </c>
      <c r="C5" s="106">
        <v>1</v>
      </c>
      <c r="D5" s="106" t="s">
        <v>36518</v>
      </c>
      <c r="E5" s="106" t="s">
        <v>39021</v>
      </c>
      <c r="F5" s="119">
        <v>45981.373298611114</v>
      </c>
      <c r="G5" s="108">
        <f ca="1">IFERROR(NOW()-F5,"")</f>
        <v>6.558384953699715</v>
      </c>
      <c r="H5" s="119">
        <v>45981.360798611109</v>
      </c>
      <c r="I5" s="106" t="str">
        <f>IFERROR(VLOOKUP(D5,DB!A:F,6,0),"")</f>
        <v>SCECO</v>
      </c>
      <c r="J5" s="106" t="str">
        <f>IFERROR(VLOOKUP(D5,DB!A:G,7,0),"")</f>
        <v>Dead</v>
      </c>
      <c r="K5" s="106" t="s">
        <v>39121</v>
      </c>
      <c r="L5" s="106" t="str">
        <f>IFERROR(VLOOKUP(D5,DB!A:I,9,0),"")</f>
        <v>Latis</v>
      </c>
    </row>
    <row r="6" spans="1:13" s="39" customFormat="1">
      <c r="A6" s="37" t="s">
        <v>39122</v>
      </c>
      <c r="B6" s="37" t="str">
        <f>IFERROR(VLOOKUP(D6,DB!A:K,11,0),"")</f>
        <v>R5</v>
      </c>
      <c r="C6" s="37">
        <v>1</v>
      </c>
      <c r="D6" s="37" t="s">
        <v>33139</v>
      </c>
      <c r="E6" s="37" t="s">
        <v>39021</v>
      </c>
      <c r="F6" s="38"/>
      <c r="G6" s="108">
        <f t="shared" ref="G6:G40" ca="1" si="2">IFERROR(NOW()-F6,"")</f>
        <v>45987.931683564813</v>
      </c>
      <c r="H6" s="38">
        <v>45987.8672337963</v>
      </c>
      <c r="I6" s="37" t="str">
        <f>IFERROR(VLOOKUP(D6,DB!A:F,6,0),"")</f>
        <v>Generator-SG</v>
      </c>
      <c r="J6" s="37" t="str">
        <f>IFERROR(VLOOKUP(D6,DB!A:G,7,0),"")</f>
        <v>Vandalized</v>
      </c>
      <c r="K6" s="37" t="s">
        <v>39123</v>
      </c>
      <c r="L6" s="37" t="str">
        <f>IFERROR(VLOOKUP(D6,DB!A:I,9,0),"")</f>
        <v>Latis</v>
      </c>
    </row>
    <row r="7" spans="1:13" s="39" customFormat="1">
      <c r="A7" s="37"/>
      <c r="B7" s="37" t="str">
        <f>IFERROR(VLOOKUP(D7,DB!A:K,11,0),"")</f>
        <v/>
      </c>
      <c r="C7" s="37"/>
      <c r="D7" s="148"/>
      <c r="E7" s="37"/>
      <c r="F7" s="38"/>
      <c r="G7" s="108">
        <f t="shared" ca="1" si="2"/>
        <v>45987.931683564813</v>
      </c>
      <c r="H7" s="38"/>
      <c r="I7" s="37" t="str">
        <f>IFERROR(VLOOKUP(D7,DB!A:F,6,0),"")</f>
        <v/>
      </c>
      <c r="J7" s="37" t="str">
        <f>IFERROR(VLOOKUP(D7,DB!A:G,7,0),"")</f>
        <v/>
      </c>
      <c r="K7" s="37"/>
      <c r="L7" s="37" t="str">
        <f>IFERROR(VLOOKUP(D7,DB!A:I,9,0),"")</f>
        <v/>
      </c>
    </row>
    <row r="8" spans="1:13" s="39" customFormat="1">
      <c r="A8" s="37"/>
      <c r="B8" s="37" t="str">
        <f>IFERROR(VLOOKUP(D8,DB!A:K,11,0),"")</f>
        <v/>
      </c>
      <c r="C8" s="37"/>
      <c r="D8" s="148"/>
      <c r="E8" s="37"/>
      <c r="F8" s="38"/>
      <c r="G8" s="108">
        <f t="shared" ca="1" si="2"/>
        <v>45987.931683564813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t="shared" ca="1" si="2"/>
        <v>45987.931683564813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t="shared" ca="1" si="2"/>
        <v>45987.931683564813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t="shared" ca="1" si="2"/>
        <v>45987.931683564813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t="shared" ca="1" si="2"/>
        <v>45987.931683564813</v>
      </c>
      <c r="H12" s="38"/>
      <c r="I12" s="37" t="str">
        <f>IFERROR(VLOOKUP(D12,DB!A:F,6,0),"")</f>
        <v/>
      </c>
      <c r="J12" s="37" t="str">
        <f>IFERROR(VLOOKUP(D12,DB!A:G,7,0),"")</f>
        <v/>
      </c>
      <c r="K12" s="37"/>
      <c r="L12" s="37" t="str">
        <f>IFERROR(VLOOKUP(D12,DB!A:I,9,0),"")</f>
        <v/>
      </c>
    </row>
    <row r="13" spans="1:13" s="39" customFormat="1">
      <c r="A13" s="37"/>
      <c r="B13" s="146" t="str">
        <f>IFERROR(VLOOKUP(D13,DB!A:K,11,0),"")</f>
        <v/>
      </c>
      <c r="C13" s="37"/>
      <c r="D13" s="37"/>
      <c r="E13" s="37"/>
      <c r="F13" s="38"/>
      <c r="G13" s="147">
        <f t="shared" ca="1" si="2"/>
        <v>45987.931683564813</v>
      </c>
      <c r="H13" s="38"/>
      <c r="I13" s="146" t="str">
        <f>IFERROR(VLOOKUP(D13,DB!A:F,6,0),"")</f>
        <v/>
      </c>
      <c r="J13" s="146" t="str">
        <f>IFERROR(VLOOKUP(D13,DB!A:G,7,0),"")</f>
        <v/>
      </c>
      <c r="K13" s="37"/>
      <c r="L13" s="146" t="str">
        <f>IFERROR(VLOOKUP(D13,DB!A:I,9,0),"")</f>
        <v/>
      </c>
    </row>
    <row r="14" spans="1:13" s="39" customFormat="1">
      <c r="A14" s="37"/>
      <c r="B14" s="146" t="str">
        <f>IFERROR(VLOOKUP(D14,DB!A:K,11,0),"")</f>
        <v/>
      </c>
      <c r="C14" s="37"/>
      <c r="D14" s="37"/>
      <c r="E14" s="37"/>
      <c r="F14" s="38"/>
      <c r="G14" s="147">
        <f t="shared" ca="1" si="2"/>
        <v>45987.931683564813</v>
      </c>
      <c r="H14" s="38"/>
      <c r="I14" s="146" t="str">
        <f>IFERROR(VLOOKUP(D14,DB!A:F,6,0),"")</f>
        <v/>
      </c>
      <c r="J14" s="146" t="str">
        <f>IFERROR(VLOOKUP(D14,DB!A:G,7,0),"")</f>
        <v/>
      </c>
      <c r="K14" s="37"/>
      <c r="L14" s="146" t="str">
        <f>IFERROR(VLOOKUP(D14,DB!A:I,9,0),"")</f>
        <v/>
      </c>
    </row>
    <row r="15" spans="1:13" s="39" customFormat="1">
      <c r="A15" s="37"/>
      <c r="B15" s="146" t="str">
        <f>IFERROR(VLOOKUP(D15,DB!A:K,11,0),"")</f>
        <v/>
      </c>
      <c r="C15" s="37"/>
      <c r="D15" s="37"/>
      <c r="E15" s="37"/>
      <c r="F15" s="38"/>
      <c r="G15" s="147">
        <f t="shared" ca="1" si="2"/>
        <v>45987.931683564813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t="shared" ca="1" si="2"/>
        <v>45987.931683564813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t="shared" ca="1" si="2"/>
        <v>45987.931683564813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t="shared" ca="1" si="2"/>
        <v>45987.931683564813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t="shared" ca="1" si="2"/>
        <v>45987.931683564813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t="shared" ca="1" si="2"/>
        <v>45987.931683564813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t="shared" ca="1" si="2"/>
        <v>45987.931683564813</v>
      </c>
      <c r="H21" s="38"/>
      <c r="I21" s="146" t="str">
        <f>IFERROR(VLOOKUP(D21,DB!A:F,6,0),"")</f>
        <v/>
      </c>
      <c r="J21" s="146" t="str">
        <f>IFERROR(VLOOKUP(D21,DB!A:G,7,0),"")</f>
        <v/>
      </c>
      <c r="K21" s="37"/>
      <c r="L21" s="146" t="str">
        <f>IFERROR(VLOOKUP(D21,DB!A:I,9,0),"")</f>
        <v/>
      </c>
    </row>
    <row r="22" spans="1:12">
      <c r="A22" s="37"/>
      <c r="B22" s="146" t="str">
        <f>IFERROR(VLOOKUP(D22,DB!A:K,11,0),"")</f>
        <v/>
      </c>
      <c r="C22" s="37"/>
      <c r="D22" s="37"/>
      <c r="E22" s="37"/>
      <c r="F22" s="38"/>
      <c r="G22" s="147">
        <f t="shared" ca="1" si="2"/>
        <v>45987.931683564813</v>
      </c>
      <c r="H22" s="38"/>
      <c r="I22" s="146" t="str">
        <f>IFERROR(VLOOKUP(D22,DB!A:F,6,0),"")</f>
        <v/>
      </c>
      <c r="J22" s="146" t="str">
        <f>IFERROR(VLOOKUP(D22,DB!A:G,7,0),"")</f>
        <v/>
      </c>
      <c r="K22" s="37"/>
      <c r="L22" s="146" t="str">
        <f>IFERROR(VLOOKUP(D22,DB!A:I,9,0),"")</f>
        <v/>
      </c>
    </row>
    <row r="23" spans="1:12">
      <c r="A23" s="37"/>
      <c r="B23" s="146" t="str">
        <f>IFERROR(VLOOKUP(D23,DB!A:K,11,0),"")</f>
        <v/>
      </c>
      <c r="C23" s="37"/>
      <c r="D23" s="37"/>
      <c r="E23" s="37"/>
      <c r="F23" s="38"/>
      <c r="G23" s="147">
        <f t="shared" ca="1" si="2"/>
        <v>45987.931683564813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t="shared" ca="1" si="2"/>
        <v>45987.931683564813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t="shared" ca="1" si="2"/>
        <v>45987.931683564813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t="shared" ca="1" si="2"/>
        <v>45987.931683564813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t="shared" ca="1" si="2"/>
        <v>45987.931683564813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t="shared" ca="1" si="2"/>
        <v>45987.931683564813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t="shared" ca="1" si="2"/>
        <v>45987.931683564813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t="shared" ca="1" si="2"/>
        <v>45987.931683564813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t="shared" ca="1" si="2"/>
        <v>45987.931683564813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t="shared" ca="1" si="2"/>
        <v>45987.931683564813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t="shared" ca="1" si="2"/>
        <v>45987.931683564813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t="shared" ca="1" si="2"/>
        <v>45987.931683564813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t="shared" ca="1" si="2"/>
        <v>45987.931683564813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t="shared" ca="1" si="2"/>
        <v>45987.931683564813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t="shared" ca="1" si="2"/>
        <v>45987.931683564813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t="shared" ca="1" si="2"/>
        <v>45987.931683564813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t="shared" ca="1" si="2"/>
        <v>45987.931683564813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t="shared" ca="1" si="2"/>
        <v>45987.931683564813</v>
      </c>
      <c r="H40" s="38"/>
      <c r="I40" s="146" t="str">
        <f>IFERROR(VLOOKUP(D40,DB!A:F,6,0),"")</f>
        <v/>
      </c>
      <c r="J40" s="146" t="str">
        <f>IFERROR(VLOOKUP(D40,DB!A:G,7,0),"")</f>
        <v/>
      </c>
      <c r="K40" s="37"/>
      <c r="L40" s="146" t="str">
        <f>IFERROR(VLOOKUP(D40,DB!A:I,9,0),"")</f>
        <v/>
      </c>
    </row>
  </sheetData>
  <dataValidations count="2">
    <dataValidation allowBlank="1" showInputMessage="1" showErrorMessage="1" sqref="E1" xr:uid="{920C6338-E771-4DAE-8C89-92A9093EA4DE}"/>
    <dataValidation type="list" allowBlank="1" showInputMessage="1" showErrorMessage="1" sqref="E2:E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45987.931683564813</v>
      </c>
      <c r="H2"/>
      <c r="I2" s="124" t="str">
        <f>IFERROR(VLOOKUP(D2,DB!A:F,6,0),"")</f>
        <v/>
      </c>
      <c r="J2" s="144" t="str">
        <f>IFERROR(VLOOKUP(D2,DB!A:G,7,0),"")</f>
        <v/>
      </c>
      <c r="K2" s="127"/>
      <c r="L2" s="145" t="str">
        <f>IFERROR(VLOOKUP(D2,DB!A:I,9,0),"")</f>
        <v/>
      </c>
    </row>
    <row r="3" spans="1:16382" ht="31.5" customHeight="1">
      <c r="A3"/>
      <c r="B3" s="124" t="str">
        <f>IFERROR(VLOOKUP(D3,DB!A:K,11,0),"")</f>
        <v/>
      </c>
      <c r="C3" s="125"/>
      <c r="D3" s="124"/>
      <c r="E3" s="106"/>
      <c r="F3"/>
      <c r="G3" s="72">
        <f ca="1">IFERROR(NOW()-F3,"-")</f>
        <v>45987.931683564813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45987.931683564813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45987.931683564813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45987.931683564813</v>
      </c>
      <c r="H6"/>
      <c r="I6" s="124" t="str">
        <f>IFERROR(VLOOKUP(D6,DB!A:F,6,0),"")</f>
        <v/>
      </c>
      <c r="J6" s="144" t="str">
        <f>IFERROR(VLOOKUP(D6,DB!A:G,7,0),"")</f>
        <v/>
      </c>
      <c r="K6" s="127"/>
      <c r="L6" s="145" t="str">
        <f>IFERROR(VLOOKUP(D6,DB!A:I,9,0),"")</f>
        <v/>
      </c>
    </row>
    <row r="7" spans="1:16382" ht="31.5" customHeight="1">
      <c r="A7" s="123"/>
      <c r="B7" s="124" t="str">
        <f>IFERROR(VLOOKUP(D7,DB!A:K,11,0),"")</f>
        <v/>
      </c>
      <c r="C7" s="125"/>
      <c r="D7" s="124"/>
      <c r="E7" s="106"/>
      <c r="F7" s="126"/>
      <c r="G7" s="72">
        <f ca="1">IFERROR(NOW()-F7,"-")</f>
        <v>45987.931683564813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45987.931683564813</v>
      </c>
      <c r="H8" s="126"/>
      <c r="I8" s="124" t="str">
        <f>IFERROR(VLOOKUP(D8,DB!A:F,6,0),"")</f>
        <v/>
      </c>
      <c r="J8" s="124" t="str">
        <f>IFERROR(VLOOKUP(D8,DB!A:G,7,0),"")</f>
        <v/>
      </c>
      <c r="K8" s="127" t="s">
        <v>39124</v>
      </c>
      <c r="L8" s="128" t="str">
        <f>IFERROR(VLOOKUP(D8,DB!A:I,9,0),"")</f>
        <v/>
      </c>
    </row>
    <row r="9" spans="1:16382" ht="31.5" customHeight="1">
      <c r="A9" s="123"/>
      <c r="B9" s="124" t="str">
        <f>IFERROR(VLOOKUP(D9,DB!A:K,11,0),"")</f>
        <v/>
      </c>
      <c r="C9" s="125"/>
      <c r="D9" s="124"/>
      <c r="E9" s="106"/>
      <c r="F9" s="126"/>
      <c r="G9" s="72">
        <f ca="1">IFERROR(NOW()-F9,"-")</f>
        <v>45987.931683564813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45987.931683564813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45987.931683564813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45987.931683564813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45987.931683564813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45987.931683564813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45987.931683564813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45987.931683564813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45987.931683564813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45987.931683564813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45987.931683564813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45987.931683564813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45987.931683564813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45987.931683564813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45987.931683564813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45987.931683564813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45987.931683564813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45987.931683564813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45987.931683564813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45987.931683564813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45987.931683564813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45987.931683564813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45987.931683564813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45987.931683564813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45987.931683564813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45987.931683564813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45987.931683564813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2"/>
      <c r="E36" s="106"/>
      <c r="F36" s="126"/>
      <c r="G36" s="72">
        <f ca="1">IFERROR(NOW()-F36,"-")</f>
        <v>45987.931683564813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45987.931683564813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45987.931683564813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45987.931683564813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45987.931683564813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45987.931683564813</v>
      </c>
      <c r="H41" s="126"/>
      <c r="I41" s="124" t="str">
        <f>IFERROR(VLOOKUP(D41,DB!A:F,6,0),"")</f>
        <v/>
      </c>
      <c r="J41" s="124" t="str">
        <f>IFERROR(VLOOKUP(D41,DB!A:G,7,0),"")</f>
        <v/>
      </c>
      <c r="K41" s="127"/>
      <c r="L41" s="128" t="str">
        <f>IFERROR(VLOOKUP(D41,DB!A:I,9,0),"")</f>
        <v/>
      </c>
    </row>
  </sheetData>
  <dataValidations count="2">
    <dataValidation allowBlank="1" showInputMessage="1" showErrorMessage="1" sqref="E1" xr:uid="{9E1BC488-8814-4F8A-8DBE-742B3278AB71}"/>
    <dataValidation type="list" allowBlank="1" showInputMessage="1" showErrorMessage="1" sqref="E2:E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2025-11-26T19:22:19Z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